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05" windowWidth="13500" windowHeight="9435" tabRatio="601"/>
  </bookViews>
  <sheets>
    <sheet name="M" sheetId="5" r:id="rId1"/>
    <sheet name="B" sheetId="1" r:id="rId2"/>
    <sheet name="I" sheetId="4" r:id="rId3"/>
    <sheet name="D" sheetId="2" r:id="rId4"/>
    <sheet name="D1" sheetId="3" r:id="rId5"/>
  </sheets>
  <calcPr calcId="145621"/>
</workbook>
</file>

<file path=xl/calcChain.xml><?xml version="1.0" encoding="utf-8"?>
<calcChain xmlns="http://schemas.openxmlformats.org/spreadsheetml/2006/main">
  <c r="D32" i="3" l="1"/>
  <c r="C31" i="3"/>
  <c r="H24" i="3"/>
  <c r="F23" i="3" s="1"/>
  <c r="D20" i="3" s="1"/>
  <c r="H9" i="3"/>
  <c r="F9" i="3" s="1"/>
  <c r="D13" i="3" s="1"/>
  <c r="B16" i="3" s="1"/>
  <c r="D8" i="3"/>
  <c r="B8" i="3"/>
  <c r="D8" i="2"/>
  <c r="D32" i="2"/>
  <c r="C31" i="2"/>
  <c r="B8" i="2"/>
  <c r="L15" i="1"/>
  <c r="L14" i="1"/>
  <c r="L13" i="1"/>
  <c r="L12" i="1"/>
  <c r="C17" i="1"/>
  <c r="L9" i="1"/>
  <c r="F18" i="1"/>
  <c r="D18" i="1"/>
  <c r="F8" i="1"/>
  <c r="G8" i="1"/>
  <c r="D8" i="1"/>
  <c r="C8" i="1"/>
  <c r="G18" i="1"/>
</calcChain>
</file>

<file path=xl/sharedStrings.xml><?xml version="1.0" encoding="utf-8"?>
<sst xmlns="http://schemas.openxmlformats.org/spreadsheetml/2006/main" count="181" uniqueCount="75">
  <si>
    <t>Gebouwen</t>
  </si>
  <si>
    <t>Voorraden</t>
  </si>
  <si>
    <t>Debiteuren</t>
  </si>
  <si>
    <t>Kas</t>
  </si>
  <si>
    <t>EV</t>
  </si>
  <si>
    <t>Hypotheek</t>
  </si>
  <si>
    <t>Bank</t>
  </si>
  <si>
    <t>Crediteuren</t>
  </si>
  <si>
    <t>Activa</t>
  </si>
  <si>
    <t>Passiva</t>
  </si>
  <si>
    <t>Inkoop</t>
  </si>
  <si>
    <t>Kosten</t>
  </si>
  <si>
    <t>Afschrijving</t>
  </si>
  <si>
    <t>Rente</t>
  </si>
  <si>
    <t>31-12-07</t>
  </si>
  <si>
    <t>Liquiditeit</t>
  </si>
  <si>
    <t>31-12-06</t>
  </si>
  <si>
    <t>Opbrengsten</t>
  </si>
  <si>
    <t>Current Ratio</t>
  </si>
  <si>
    <t>Quick Ratio</t>
  </si>
  <si>
    <t>Winst 2006</t>
  </si>
  <si>
    <t>Winst 2007</t>
  </si>
  <si>
    <t xml:space="preserve">          Balansen</t>
  </si>
  <si>
    <t xml:space="preserve">        Resultatenrekening 2007</t>
  </si>
  <si>
    <t xml:space="preserve">         Resultatenrekening 2006</t>
  </si>
  <si>
    <t>Kengetallen?</t>
  </si>
  <si>
    <t>RTV</t>
  </si>
  <si>
    <t xml:space="preserve">           Balans</t>
  </si>
  <si>
    <t>Bruto</t>
  </si>
  <si>
    <t>marge</t>
  </si>
  <si>
    <t>snelheid</t>
  </si>
  <si>
    <t>%</t>
  </si>
  <si>
    <t>Omzet</t>
  </si>
  <si>
    <t>(euro's)</t>
  </si>
  <si>
    <t>kosten</t>
  </si>
  <si>
    <t>Afschrijvingen</t>
  </si>
  <si>
    <t>Bedrijfskosten</t>
  </si>
  <si>
    <t>Bedr. kosten</t>
  </si>
  <si>
    <t>Bedr.kosten</t>
  </si>
  <si>
    <t>Totaal</t>
  </si>
  <si>
    <t>Resultatenrekening 2006</t>
  </si>
  <si>
    <t xml:space="preserve">             klik =&gt;</t>
  </si>
  <si>
    <t>Financiële kengetallen</t>
  </si>
  <si>
    <t>Activiteiten kengetallen</t>
  </si>
  <si>
    <t>A</t>
  </si>
  <si>
    <t>B</t>
  </si>
  <si>
    <t>Resultaat</t>
  </si>
  <si>
    <t>Omloop-</t>
  </si>
  <si>
    <t>O / TV</t>
  </si>
  <si>
    <t>Vermogen</t>
  </si>
  <si>
    <t>Totale</t>
  </si>
  <si>
    <t>Vlottende</t>
  </si>
  <si>
    <t>Vaste</t>
  </si>
  <si>
    <t>TR / TV</t>
  </si>
  <si>
    <t>TR</t>
  </si>
  <si>
    <t>O</t>
  </si>
  <si>
    <t>TV</t>
  </si>
  <si>
    <t>Vl.A</t>
  </si>
  <si>
    <t>VA</t>
  </si>
  <si>
    <t>TK</t>
  </si>
  <si>
    <t>Inkoopkosten</t>
  </si>
  <si>
    <t>100 x TR / O</t>
  </si>
  <si>
    <t>Solvabiliteit</t>
  </si>
  <si>
    <t>Solvabiliteitspercentage</t>
  </si>
  <si>
    <t>Rentabiliteit</t>
  </si>
  <si>
    <t>REV</t>
  </si>
  <si>
    <t>RVV</t>
  </si>
  <si>
    <t>Hefboomeffect</t>
  </si>
  <si>
    <t>Het hefboomeffect in 2006</t>
  </si>
  <si>
    <t xml:space="preserve"> ''Groen Advies'' heeft geld geleend tegen 11%</t>
  </si>
  <si>
    <t xml:space="preserve">het eigen bedrijf heeft een rendement van 34%. </t>
  </si>
  <si>
    <t>Elke geleende euro laat de opbrengst van het</t>
  </si>
  <si>
    <t>eigen vermogen stijgen tot (ver) boven de RTV.</t>
  </si>
  <si>
    <t>Reken uit hoe groot het verschil tussen REV en</t>
  </si>
  <si>
    <t>RTV bij -Groen Advies- 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</si>
</sst>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/mm/yy;@"/>
    <numFmt numFmtId="168" formatCode="0.0"/>
  </numFmts>
  <fonts count="12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1" xfId="0" quotePrefix="1" applyNumberFormat="1" applyBorder="1" applyAlignment="1">
      <alignment horizontal="right"/>
    </xf>
    <xf numFmtId="0" fontId="0" fillId="0" borderId="12" xfId="0" quotePrefix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quotePrefix="1" applyBorder="1"/>
    <xf numFmtId="0" fontId="1" fillId="0" borderId="0" xfId="0" applyFont="1" applyFill="1" applyBorder="1" applyAlignment="1">
      <alignment horizontal="center"/>
    </xf>
    <xf numFmtId="0" fontId="0" fillId="0" borderId="2" xfId="0" applyFont="1" applyBorder="1"/>
    <xf numFmtId="0" fontId="0" fillId="0" borderId="13" xfId="0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4" fillId="0" borderId="1" xfId="0" applyFont="1" applyBorder="1"/>
    <xf numFmtId="0" fontId="0" fillId="0" borderId="12" xfId="0" quotePrefix="1" applyBorder="1" applyAlignment="1">
      <alignment horizontal="center"/>
    </xf>
    <xf numFmtId="14" fontId="0" fillId="0" borderId="12" xfId="0" quotePrefix="1" applyNumberFormat="1" applyBorder="1" applyAlignment="1">
      <alignment horizontal="center"/>
    </xf>
    <xf numFmtId="0" fontId="1" fillId="0" borderId="16" xfId="0" applyFont="1" applyBorder="1"/>
    <xf numFmtId="0" fontId="1" fillId="0" borderId="9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Font="1" applyBorder="1" applyAlignment="1">
      <alignment horizontal="left"/>
    </xf>
    <xf numFmtId="0" fontId="1" fillId="0" borderId="14" xfId="0" applyFont="1" applyBorder="1"/>
    <xf numFmtId="0" fontId="0" fillId="0" borderId="20" xfId="0" applyBorder="1"/>
    <xf numFmtId="49" fontId="0" fillId="0" borderId="21" xfId="0" quotePrefix="1" applyNumberFormat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1" fillId="0" borderId="28" xfId="0" applyFont="1" applyFill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0" fillId="2" borderId="0" xfId="0" applyFill="1" applyBorder="1"/>
    <xf numFmtId="0" fontId="0" fillId="2" borderId="0" xfId="0" applyFont="1" applyFill="1" applyBorder="1"/>
    <xf numFmtId="0" fontId="0" fillId="0" borderId="0" xfId="0" applyFill="1"/>
    <xf numFmtId="0" fontId="0" fillId="2" borderId="31" xfId="0" applyFill="1" applyBorder="1"/>
    <xf numFmtId="0" fontId="0" fillId="2" borderId="32" xfId="0" applyFill="1" applyBorder="1"/>
    <xf numFmtId="0" fontId="0" fillId="2" borderId="33" xfId="0" applyFont="1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33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34" xfId="0" applyFill="1" applyBorder="1"/>
    <xf numFmtId="0" fontId="0" fillId="0" borderId="35" xfId="0" applyBorder="1"/>
    <xf numFmtId="0" fontId="6" fillId="0" borderId="18" xfId="0" applyFont="1" applyBorder="1"/>
    <xf numFmtId="0" fontId="0" fillId="0" borderId="35" xfId="0" applyFont="1" applyBorder="1"/>
    <xf numFmtId="0" fontId="3" fillId="2" borderId="0" xfId="0" applyFont="1" applyFill="1" applyBorder="1"/>
    <xf numFmtId="0" fontId="7" fillId="2" borderId="0" xfId="0" applyFont="1" applyFill="1" applyBorder="1"/>
    <xf numFmtId="0" fontId="3" fillId="2" borderId="2" xfId="0" applyFont="1" applyFill="1" applyBorder="1"/>
    <xf numFmtId="0" fontId="6" fillId="0" borderId="0" xfId="0" applyFont="1" applyFill="1" applyBorder="1"/>
    <xf numFmtId="0" fontId="3" fillId="2" borderId="36" xfId="0" applyFont="1" applyFill="1" applyBorder="1"/>
    <xf numFmtId="0" fontId="8" fillId="0" borderId="2" xfId="0" applyFont="1" applyBorder="1"/>
    <xf numFmtId="0" fontId="8" fillId="0" borderId="37" xfId="0" applyFont="1" applyBorder="1" applyAlignment="1">
      <alignment horizontal="right"/>
    </xf>
    <xf numFmtId="0" fontId="9" fillId="0" borderId="23" xfId="0" applyFont="1" applyBorder="1"/>
    <xf numFmtId="0" fontId="8" fillId="0" borderId="26" xfId="0" applyFont="1" applyBorder="1"/>
    <xf numFmtId="0" fontId="8" fillId="0" borderId="13" xfId="0" applyFont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 applyFill="1" applyBorder="1" applyProtection="1">
      <protection locked="0"/>
    </xf>
    <xf numFmtId="0" fontId="0" fillId="2" borderId="0" xfId="0" applyFill="1"/>
    <xf numFmtId="0" fontId="0" fillId="0" borderId="0" xfId="0" quotePrefix="1"/>
    <xf numFmtId="0" fontId="2" fillId="2" borderId="0" xfId="0" applyFont="1" applyFill="1" applyBorder="1"/>
    <xf numFmtId="0" fontId="2" fillId="2" borderId="0" xfId="0" applyFont="1" applyFill="1" applyBorder="1" applyProtection="1">
      <protection locked="0"/>
    </xf>
    <xf numFmtId="2" fontId="0" fillId="0" borderId="0" xfId="0" applyNumberFormat="1"/>
    <xf numFmtId="0" fontId="0" fillId="0" borderId="36" xfId="0" applyBorder="1"/>
    <xf numFmtId="0" fontId="0" fillId="0" borderId="31" xfId="0" applyBorder="1"/>
    <xf numFmtId="0" fontId="0" fillId="0" borderId="31" xfId="0" applyBorder="1" applyProtection="1">
      <protection locked="0"/>
    </xf>
    <xf numFmtId="0" fontId="0" fillId="0" borderId="32" xfId="0" applyFill="1" applyBorder="1" applyProtection="1">
      <protection locked="0"/>
    </xf>
    <xf numFmtId="0" fontId="7" fillId="0" borderId="2" xfId="0" applyFont="1" applyBorder="1"/>
    <xf numFmtId="0" fontId="0" fillId="0" borderId="33" xfId="0" applyFill="1" applyBorder="1" applyProtection="1">
      <protection locked="0"/>
    </xf>
    <xf numFmtId="0" fontId="7" fillId="0" borderId="2" xfId="0" applyFont="1" applyFill="1" applyBorder="1"/>
    <xf numFmtId="0" fontId="0" fillId="0" borderId="2" xfId="0" applyFill="1" applyBorder="1"/>
    <xf numFmtId="0" fontId="2" fillId="2" borderId="2" xfId="0" applyFont="1" applyFill="1" applyBorder="1"/>
    <xf numFmtId="0" fontId="2" fillId="2" borderId="33" xfId="0" applyFont="1" applyFill="1" applyBorder="1" applyProtection="1">
      <protection locked="0"/>
    </xf>
    <xf numFmtId="0" fontId="2" fillId="2" borderId="33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4" fontId="0" fillId="0" borderId="0" xfId="0" quotePrefix="1" applyNumberFormat="1" applyBorder="1" applyAlignment="1">
      <alignment horizontal="center"/>
    </xf>
    <xf numFmtId="0" fontId="1" fillId="0" borderId="0" xfId="0" applyFont="1" applyBorder="1"/>
    <xf numFmtId="0" fontId="9" fillId="0" borderId="18" xfId="0" applyFont="1" applyBorder="1"/>
    <xf numFmtId="0" fontId="0" fillId="0" borderId="38" xfId="0" applyBorder="1"/>
    <xf numFmtId="0" fontId="0" fillId="0" borderId="10" xfId="0" applyBorder="1"/>
    <xf numFmtId="0" fontId="0" fillId="0" borderId="12" xfId="0" applyBorder="1"/>
    <xf numFmtId="0" fontId="0" fillId="0" borderId="9" xfId="0" applyBorder="1"/>
    <xf numFmtId="0" fontId="0" fillId="0" borderId="39" xfId="0" applyBorder="1"/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9" xfId="0" applyBorder="1"/>
    <xf numFmtId="0" fontId="0" fillId="0" borderId="29" xfId="0" applyBorder="1"/>
    <xf numFmtId="0" fontId="3" fillId="2" borderId="19" xfId="0" applyFont="1" applyFill="1" applyBorder="1"/>
    <xf numFmtId="0" fontId="3" fillId="0" borderId="0" xfId="0" applyFont="1"/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2" borderId="28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2" borderId="0" xfId="0" applyFill="1" applyAlignment="1">
      <alignment horizontal="left"/>
    </xf>
    <xf numFmtId="1" fontId="0" fillId="0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/>
    <xf numFmtId="0" fontId="0" fillId="0" borderId="34" xfId="0" applyBorder="1" applyAlignment="1">
      <alignment horizontal="center"/>
    </xf>
    <xf numFmtId="0" fontId="0" fillId="0" borderId="41" xfId="0" applyBorder="1"/>
    <xf numFmtId="0" fontId="1" fillId="0" borderId="37" xfId="0" applyFont="1" applyBorder="1" applyAlignment="1">
      <alignment horizontal="right"/>
    </xf>
    <xf numFmtId="0" fontId="1" fillId="0" borderId="13" xfId="0" applyFont="1" applyBorder="1"/>
    <xf numFmtId="0" fontId="0" fillId="0" borderId="34" xfId="0" applyFont="1" applyBorder="1"/>
    <xf numFmtId="0" fontId="0" fillId="3" borderId="21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3" borderId="29" xfId="0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4" borderId="29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9" xfId="0" applyFill="1" applyBorder="1" applyAlignment="1" applyProtection="1">
      <alignment horizontal="left"/>
      <protection locked="0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</xdr:row>
      <xdr:rowOff>76200</xdr:rowOff>
    </xdr:from>
    <xdr:to>
      <xdr:col>13</xdr:col>
      <xdr:colOff>276225</xdr:colOff>
      <xdr:row>6</xdr:row>
      <xdr:rowOff>133350</xdr:rowOff>
    </xdr:to>
    <xdr:sp macro="[0]!a_progr_fin_kg" textlink="">
      <xdr:nvSpPr>
        <xdr:cNvPr id="2" name="Rechthoek 1"/>
        <xdr:cNvSpPr/>
      </xdr:nvSpPr>
      <xdr:spPr bwMode="auto">
        <a:xfrm>
          <a:off x="1619250" y="238125"/>
          <a:ext cx="6581775" cy="9334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4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92D05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Menu</a:t>
          </a:r>
        </a:p>
        <a:p>
          <a:pPr algn="ctr"/>
          <a:r>
            <a:rPr lang="nl-NL" sz="4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92D05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Financiële Kengetallen</a:t>
          </a:r>
        </a:p>
      </xdr:txBody>
    </xdr:sp>
    <xdr:clientData/>
  </xdr:twoCellAnchor>
  <xdr:twoCellAnchor>
    <xdr:from>
      <xdr:col>11</xdr:col>
      <xdr:colOff>114300</xdr:colOff>
      <xdr:row>16</xdr:row>
      <xdr:rowOff>47625</xdr:rowOff>
    </xdr:from>
    <xdr:to>
      <xdr:col>12</xdr:col>
      <xdr:colOff>85725</xdr:colOff>
      <xdr:row>17</xdr:row>
      <xdr:rowOff>104775</xdr:rowOff>
    </xdr:to>
    <xdr:pic macro="[0]!Deel_Financieel">
      <xdr:nvPicPr>
        <xdr:cNvPr id="54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2705100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133350</xdr:colOff>
      <xdr:row>18</xdr:row>
      <xdr:rowOff>190500</xdr:rowOff>
    </xdr:from>
    <xdr:to>
      <xdr:col>12</xdr:col>
      <xdr:colOff>104775</xdr:colOff>
      <xdr:row>19</xdr:row>
      <xdr:rowOff>247650</xdr:rowOff>
    </xdr:to>
    <xdr:pic macro="[0]!Dupont">
      <xdr:nvPicPr>
        <xdr:cNvPr id="543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343852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175609</xdr:colOff>
      <xdr:row>20</xdr:row>
      <xdr:rowOff>95250</xdr:rowOff>
    </xdr:from>
    <xdr:ext cx="3367691" cy="1782924"/>
    <xdr:sp macro="" textlink="">
      <xdr:nvSpPr>
        <xdr:cNvPr id="2" name="Rechthoek 1"/>
        <xdr:cNvSpPr/>
      </xdr:nvSpPr>
      <xdr:spPr>
        <a:xfrm>
          <a:off x="4538059" y="3419475"/>
          <a:ext cx="3367691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nl-NL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92D05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Groen </a:t>
          </a:r>
          <a:r>
            <a:rPr lang="nl-NL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Advies</a:t>
          </a:r>
        </a:p>
      </xdr:txBody>
    </xdr:sp>
    <xdr:clientData/>
  </xdr:oneCellAnchor>
  <xdr:twoCellAnchor editAs="oneCell">
    <xdr:from>
      <xdr:col>14</xdr:col>
      <xdr:colOff>409575</xdr:colOff>
      <xdr:row>8</xdr:row>
      <xdr:rowOff>114300</xdr:rowOff>
    </xdr:from>
    <xdr:to>
      <xdr:col>19</xdr:col>
      <xdr:colOff>38100</xdr:colOff>
      <xdr:row>22</xdr:row>
      <xdr:rowOff>114300</xdr:rowOff>
    </xdr:to>
    <xdr:pic>
      <xdr:nvPicPr>
        <xdr:cNvPr id="126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1466850"/>
          <a:ext cx="26765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2</xdr:row>
      <xdr:rowOff>33877</xdr:rowOff>
    </xdr:from>
    <xdr:ext cx="8342413" cy="937629"/>
    <xdr:sp macro="" textlink="">
      <xdr:nvSpPr>
        <xdr:cNvPr id="3" name="Rechthoek 2"/>
        <xdr:cNvSpPr/>
      </xdr:nvSpPr>
      <xdr:spPr>
        <a:xfrm>
          <a:off x="371475" y="357727"/>
          <a:ext cx="834241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nl-NL" sz="5400" b="1" cap="none" spc="0">
              <a:ln>
                <a:prstDash val="solid"/>
              </a:ln>
              <a:solidFill>
                <a:srgbClr val="92D050"/>
              </a:soli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Sturen</a:t>
          </a:r>
          <a:r>
            <a:rPr lang="nl-NL" sz="5400" b="1" cap="none" spc="0" baseline="0">
              <a:ln>
                <a:prstDash val="solid"/>
              </a:ln>
              <a:solidFill>
                <a:srgbClr val="92D050"/>
              </a:soli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 met</a:t>
          </a:r>
          <a:endParaRPr lang="nl-NL" sz="5400" b="1" cap="none" spc="0">
            <a:ln>
              <a:prstDash val="solid"/>
            </a:ln>
            <a:solidFill>
              <a:srgbClr val="92D050"/>
            </a:solidFill>
            <a:effectLst>
              <a:outerShdw blurRad="88000" dist="50800" dir="5040000" algn="tl">
                <a:schemeClr val="accent4">
                  <a:tint val="80000"/>
                  <a:satMod val="250000"/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295275</xdr:colOff>
      <xdr:row>23</xdr:row>
      <xdr:rowOff>142875</xdr:rowOff>
    </xdr:from>
    <xdr:ext cx="8342413" cy="937629"/>
    <xdr:sp macro="" textlink="">
      <xdr:nvSpPr>
        <xdr:cNvPr id="4" name="Rechthoek 3"/>
        <xdr:cNvSpPr/>
      </xdr:nvSpPr>
      <xdr:spPr>
        <a:xfrm>
          <a:off x="295275" y="3867150"/>
          <a:ext cx="834241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nl-NL" sz="5400" b="1" cap="none" spc="0">
              <a:ln>
                <a:prstDash val="solid"/>
              </a:ln>
              <a:solidFill>
                <a:srgbClr val="92D050"/>
              </a:soli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Financiële</a:t>
          </a:r>
          <a:r>
            <a:rPr lang="nl-NL" sz="5400" b="1" cap="none" spc="0">
              <a:ln>
                <a:prstDash val="solid"/>
              </a:ln>
              <a:solidFill>
                <a:srgbClr val="00B050"/>
              </a:soli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 </a:t>
          </a:r>
          <a:r>
            <a:rPr lang="nl-NL" sz="5400" b="1" cap="none" spc="0">
              <a:ln>
                <a:prstDash val="solid"/>
              </a:ln>
              <a:solidFill>
                <a:srgbClr val="92D050"/>
              </a:soli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</a:rPr>
            <a:t>Kengetallen </a:t>
          </a:r>
        </a:p>
      </xdr:txBody>
    </xdr:sp>
    <xdr:clientData/>
  </xdr:oneCellAnchor>
  <xdr:twoCellAnchor editAs="oneCell">
    <xdr:from>
      <xdr:col>5</xdr:col>
      <xdr:colOff>142875</xdr:colOff>
      <xdr:row>8</xdr:row>
      <xdr:rowOff>76200</xdr:rowOff>
    </xdr:from>
    <xdr:to>
      <xdr:col>9</xdr:col>
      <xdr:colOff>381000</xdr:colOff>
      <xdr:row>23</xdr:row>
      <xdr:rowOff>28575</xdr:rowOff>
    </xdr:to>
    <xdr:pic>
      <xdr:nvPicPr>
        <xdr:cNvPr id="28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71600"/>
          <a:ext cx="2676525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9</xdr:row>
      <xdr:rowOff>76200</xdr:rowOff>
    </xdr:from>
    <xdr:to>
      <xdr:col>13</xdr:col>
      <xdr:colOff>571500</xdr:colOff>
      <xdr:row>20</xdr:row>
      <xdr:rowOff>114300</xdr:rowOff>
    </xdr:to>
    <xdr:pic>
      <xdr:nvPicPr>
        <xdr:cNvPr id="1171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600200"/>
          <a:ext cx="267652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114300</xdr:colOff>
      <xdr:row>3</xdr:row>
      <xdr:rowOff>47625</xdr:rowOff>
    </xdr:from>
    <xdr:to>
      <xdr:col>9</xdr:col>
      <xdr:colOff>400050</xdr:colOff>
      <xdr:row>25</xdr:row>
      <xdr:rowOff>0</xdr:rowOff>
    </xdr:to>
    <xdr:grpSp>
      <xdr:nvGrpSpPr>
        <xdr:cNvPr id="11719" name="Groep 57"/>
        <xdr:cNvGrpSpPr>
          <a:grpSpLocks/>
        </xdr:cNvGrpSpPr>
      </xdr:nvGrpSpPr>
      <xdr:grpSpPr bwMode="auto">
        <a:xfrm>
          <a:off x="2305050" y="571500"/>
          <a:ext cx="3743325" cy="3543300"/>
          <a:chOff x="2305050" y="571500"/>
          <a:chExt cx="3743324" cy="3543300"/>
        </a:xfrm>
      </xdr:grpSpPr>
      <xdr:sp macro="" textlink="">
        <xdr:nvSpPr>
          <xdr:cNvPr id="2" name="Vermenigvuldigen 1"/>
          <xdr:cNvSpPr/>
        </xdr:nvSpPr>
        <xdr:spPr>
          <a:xfrm flipV="1">
            <a:off x="2305050" y="2505075"/>
            <a:ext cx="361950" cy="295275"/>
          </a:xfrm>
          <a:prstGeom prst="mathMultiply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3" name="Delen 2"/>
          <xdr:cNvSpPr/>
        </xdr:nvSpPr>
        <xdr:spPr>
          <a:xfrm>
            <a:off x="3495675" y="3371850"/>
            <a:ext cx="428625" cy="238125"/>
          </a:xfrm>
          <a:prstGeom prst="mathDivid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4" name="Delen 3"/>
          <xdr:cNvSpPr/>
        </xdr:nvSpPr>
        <xdr:spPr>
          <a:xfrm>
            <a:off x="3524250" y="1590675"/>
            <a:ext cx="428625" cy="238125"/>
          </a:xfrm>
          <a:prstGeom prst="mathDivid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8" name="Min 7"/>
          <xdr:cNvSpPr/>
        </xdr:nvSpPr>
        <xdr:spPr>
          <a:xfrm>
            <a:off x="4667249" y="1190625"/>
            <a:ext cx="361950" cy="133350"/>
          </a:xfrm>
          <a:prstGeom prst="mathMin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7" name="Plus 6"/>
          <xdr:cNvSpPr/>
        </xdr:nvSpPr>
        <xdr:spPr>
          <a:xfrm>
            <a:off x="4762499" y="3952875"/>
            <a:ext cx="171450" cy="161925"/>
          </a:xfrm>
          <a:prstGeom prst="mathPl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9" name="Plus 8"/>
          <xdr:cNvSpPr/>
        </xdr:nvSpPr>
        <xdr:spPr>
          <a:xfrm>
            <a:off x="5800724" y="571500"/>
            <a:ext cx="247650" cy="276225"/>
          </a:xfrm>
          <a:prstGeom prst="mathPl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12" name="Plus 11"/>
          <xdr:cNvSpPr/>
        </xdr:nvSpPr>
        <xdr:spPr>
          <a:xfrm>
            <a:off x="5800724" y="1047750"/>
            <a:ext cx="247650" cy="276225"/>
          </a:xfrm>
          <a:prstGeom prst="mathPl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13" name="Plus 12"/>
          <xdr:cNvSpPr/>
        </xdr:nvSpPr>
        <xdr:spPr>
          <a:xfrm>
            <a:off x="5772149" y="3667125"/>
            <a:ext cx="247650" cy="276225"/>
          </a:xfrm>
          <a:prstGeom prst="mathPl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</xdr:grpSp>
    <xdr:clientData/>
  </xdr:twoCellAnchor>
  <xdr:twoCellAnchor>
    <xdr:from>
      <xdr:col>9</xdr:col>
      <xdr:colOff>142875</xdr:colOff>
      <xdr:row>25</xdr:row>
      <xdr:rowOff>28575</xdr:rowOff>
    </xdr:from>
    <xdr:to>
      <xdr:col>9</xdr:col>
      <xdr:colOff>390524</xdr:colOff>
      <xdr:row>26</xdr:row>
      <xdr:rowOff>142875</xdr:rowOff>
    </xdr:to>
    <xdr:sp macro="" textlink="">
      <xdr:nvSpPr>
        <xdr:cNvPr id="14" name="Plus 13"/>
        <xdr:cNvSpPr/>
      </xdr:nvSpPr>
      <xdr:spPr>
        <a:xfrm>
          <a:off x="5791200" y="4143375"/>
          <a:ext cx="247649" cy="27622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2</xdr:col>
      <xdr:colOff>370681</xdr:colOff>
      <xdr:row>12</xdr:row>
      <xdr:rowOff>67469</xdr:rowOff>
    </xdr:from>
    <xdr:to>
      <xdr:col>2</xdr:col>
      <xdr:colOff>372269</xdr:colOff>
      <xdr:row>19</xdr:row>
      <xdr:rowOff>96044</xdr:rowOff>
    </xdr:to>
    <xdr:cxnSp macro="">
      <xdr:nvCxnSpPr>
        <xdr:cNvPr id="16" name="Rechte verbindingslijn 15"/>
        <xdr:cNvCxnSpPr/>
      </xdr:nvCxnSpPr>
      <xdr:spPr>
        <a:xfrm rot="5400000">
          <a:off x="1343025" y="2657475"/>
          <a:ext cx="11620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12</xdr:row>
      <xdr:rowOff>66675</xdr:rowOff>
    </xdr:from>
    <xdr:to>
      <xdr:col>2</xdr:col>
      <xdr:colOff>552450</xdr:colOff>
      <xdr:row>12</xdr:row>
      <xdr:rowOff>68263</xdr:rowOff>
    </xdr:to>
    <xdr:cxnSp macro="">
      <xdr:nvCxnSpPr>
        <xdr:cNvPr id="18" name="Rechte verbindingslijn 17"/>
        <xdr:cNvCxnSpPr/>
      </xdr:nvCxnSpPr>
      <xdr:spPr>
        <a:xfrm>
          <a:off x="1924050" y="2076450"/>
          <a:ext cx="1809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19</xdr:row>
      <xdr:rowOff>85725</xdr:rowOff>
    </xdr:from>
    <xdr:to>
      <xdr:col>2</xdr:col>
      <xdr:colOff>561975</xdr:colOff>
      <xdr:row>19</xdr:row>
      <xdr:rowOff>87313</xdr:rowOff>
    </xdr:to>
    <xdr:cxnSp macro="">
      <xdr:nvCxnSpPr>
        <xdr:cNvPr id="19" name="Rechte verbindingslijn 18"/>
        <xdr:cNvCxnSpPr/>
      </xdr:nvCxnSpPr>
      <xdr:spPr>
        <a:xfrm>
          <a:off x="1933575" y="3228975"/>
          <a:ext cx="1809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15</xdr:row>
      <xdr:rowOff>104775</xdr:rowOff>
    </xdr:from>
    <xdr:to>
      <xdr:col>2</xdr:col>
      <xdr:colOff>304800</xdr:colOff>
      <xdr:row>15</xdr:row>
      <xdr:rowOff>106363</xdr:rowOff>
    </xdr:to>
    <xdr:cxnSp macro="">
      <xdr:nvCxnSpPr>
        <xdr:cNvPr id="21" name="Rechte verbindingslijn 20"/>
        <xdr:cNvCxnSpPr/>
      </xdr:nvCxnSpPr>
      <xdr:spPr>
        <a:xfrm>
          <a:off x="1619250" y="2600325"/>
          <a:ext cx="2381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8</xdr:row>
      <xdr:rowOff>76199</xdr:rowOff>
    </xdr:from>
    <xdr:to>
      <xdr:col>4</xdr:col>
      <xdr:colOff>285750</xdr:colOff>
      <xdr:row>13</xdr:row>
      <xdr:rowOff>85724</xdr:rowOff>
    </xdr:to>
    <xdr:cxnSp macro="">
      <xdr:nvCxnSpPr>
        <xdr:cNvPr id="23" name="Rechte verbindingslijn 22"/>
        <xdr:cNvCxnSpPr/>
      </xdr:nvCxnSpPr>
      <xdr:spPr>
        <a:xfrm rot="16200000" flipH="1">
          <a:off x="2771775" y="1838324"/>
          <a:ext cx="8286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18</xdr:row>
      <xdr:rowOff>0</xdr:rowOff>
    </xdr:from>
    <xdr:to>
      <xdr:col>4</xdr:col>
      <xdr:colOff>285750</xdr:colOff>
      <xdr:row>23</xdr:row>
      <xdr:rowOff>19050</xdr:rowOff>
    </xdr:to>
    <xdr:cxnSp macro="">
      <xdr:nvCxnSpPr>
        <xdr:cNvPr id="24" name="Rechte verbindingslijn 23"/>
        <xdr:cNvCxnSpPr/>
      </xdr:nvCxnSpPr>
      <xdr:spPr>
        <a:xfrm rot="16200000" flipH="1">
          <a:off x="2771775" y="3390900"/>
          <a:ext cx="8286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13</xdr:row>
      <xdr:rowOff>76200</xdr:rowOff>
    </xdr:from>
    <xdr:to>
      <xdr:col>4</xdr:col>
      <xdr:colOff>371475</xdr:colOff>
      <xdr:row>13</xdr:row>
      <xdr:rowOff>77788</xdr:rowOff>
    </xdr:to>
    <xdr:cxnSp macro="">
      <xdr:nvCxnSpPr>
        <xdr:cNvPr id="26" name="Rechte verbindingslijn 25"/>
        <xdr:cNvCxnSpPr/>
      </xdr:nvCxnSpPr>
      <xdr:spPr>
        <a:xfrm>
          <a:off x="3181350" y="2247900"/>
          <a:ext cx="952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8</xdr:row>
      <xdr:rowOff>85725</xdr:rowOff>
    </xdr:from>
    <xdr:to>
      <xdr:col>4</xdr:col>
      <xdr:colOff>381000</xdr:colOff>
      <xdr:row>8</xdr:row>
      <xdr:rowOff>87313</xdr:rowOff>
    </xdr:to>
    <xdr:cxnSp macro="">
      <xdr:nvCxnSpPr>
        <xdr:cNvPr id="27" name="Rechte verbindingslijn 26"/>
        <xdr:cNvCxnSpPr/>
      </xdr:nvCxnSpPr>
      <xdr:spPr>
        <a:xfrm>
          <a:off x="3190875" y="1438275"/>
          <a:ext cx="952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23</xdr:row>
      <xdr:rowOff>9525</xdr:rowOff>
    </xdr:from>
    <xdr:to>
      <xdr:col>4</xdr:col>
      <xdr:colOff>390525</xdr:colOff>
      <xdr:row>23</xdr:row>
      <xdr:rowOff>11113</xdr:rowOff>
    </xdr:to>
    <xdr:cxnSp macro="">
      <xdr:nvCxnSpPr>
        <xdr:cNvPr id="29" name="Rechte verbindingslijn 28"/>
        <xdr:cNvCxnSpPr/>
      </xdr:nvCxnSpPr>
      <xdr:spPr>
        <a:xfrm>
          <a:off x="3200400" y="3800475"/>
          <a:ext cx="952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18</xdr:row>
      <xdr:rowOff>0</xdr:rowOff>
    </xdr:from>
    <xdr:to>
      <xdr:col>4</xdr:col>
      <xdr:colOff>371475</xdr:colOff>
      <xdr:row>18</xdr:row>
      <xdr:rowOff>1588</xdr:rowOff>
    </xdr:to>
    <xdr:cxnSp macro="">
      <xdr:nvCxnSpPr>
        <xdr:cNvPr id="30" name="Rechte verbindingslijn 29"/>
        <xdr:cNvCxnSpPr/>
      </xdr:nvCxnSpPr>
      <xdr:spPr>
        <a:xfrm>
          <a:off x="3181350" y="2981325"/>
          <a:ext cx="952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12</xdr:row>
      <xdr:rowOff>95250</xdr:rowOff>
    </xdr:from>
    <xdr:to>
      <xdr:col>4</xdr:col>
      <xdr:colOff>228600</xdr:colOff>
      <xdr:row>12</xdr:row>
      <xdr:rowOff>96838</xdr:rowOff>
    </xdr:to>
    <xdr:cxnSp macro="">
      <xdr:nvCxnSpPr>
        <xdr:cNvPr id="32" name="Rechte verbindingslijn 31"/>
        <xdr:cNvCxnSpPr/>
      </xdr:nvCxnSpPr>
      <xdr:spPr>
        <a:xfrm>
          <a:off x="2952750" y="2105025"/>
          <a:ext cx="1809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19</xdr:row>
      <xdr:rowOff>95250</xdr:rowOff>
    </xdr:from>
    <xdr:to>
      <xdr:col>4</xdr:col>
      <xdr:colOff>228600</xdr:colOff>
      <xdr:row>19</xdr:row>
      <xdr:rowOff>96838</xdr:rowOff>
    </xdr:to>
    <xdr:cxnSp macro="">
      <xdr:nvCxnSpPr>
        <xdr:cNvPr id="33" name="Rechte verbindingslijn 32"/>
        <xdr:cNvCxnSpPr/>
      </xdr:nvCxnSpPr>
      <xdr:spPr>
        <a:xfrm>
          <a:off x="2952750" y="3238500"/>
          <a:ext cx="1809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238124</xdr:colOff>
      <xdr:row>6</xdr:row>
      <xdr:rowOff>76200</xdr:rowOff>
    </xdr:from>
    <xdr:to>
      <xdr:col>6</xdr:col>
      <xdr:colOff>247649</xdr:colOff>
      <xdr:row>8</xdr:row>
      <xdr:rowOff>123825</xdr:rowOff>
    </xdr:to>
    <xdr:cxnSp macro="">
      <xdr:nvCxnSpPr>
        <xdr:cNvPr id="35" name="Rechte verbindingslijn 34"/>
        <xdr:cNvCxnSpPr/>
      </xdr:nvCxnSpPr>
      <xdr:spPr>
        <a:xfrm rot="16200000" flipH="1">
          <a:off x="4119562" y="1281112"/>
          <a:ext cx="381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23</xdr:row>
      <xdr:rowOff>38100</xdr:rowOff>
    </xdr:from>
    <xdr:to>
      <xdr:col>6</xdr:col>
      <xdr:colOff>266700</xdr:colOff>
      <xdr:row>25</xdr:row>
      <xdr:rowOff>95250</xdr:rowOff>
    </xdr:to>
    <xdr:cxnSp macro="">
      <xdr:nvCxnSpPr>
        <xdr:cNvPr id="36" name="Rechte verbindingslijn 35"/>
        <xdr:cNvCxnSpPr/>
      </xdr:nvCxnSpPr>
      <xdr:spPr>
        <a:xfrm rot="16200000" flipH="1">
          <a:off x="4138613" y="4014787"/>
          <a:ext cx="381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6</xdr:row>
      <xdr:rowOff>85725</xdr:rowOff>
    </xdr:from>
    <xdr:to>
      <xdr:col>6</xdr:col>
      <xdr:colOff>419100</xdr:colOff>
      <xdr:row>6</xdr:row>
      <xdr:rowOff>87313</xdr:rowOff>
    </xdr:to>
    <xdr:cxnSp macro="">
      <xdr:nvCxnSpPr>
        <xdr:cNvPr id="38" name="Rechte verbindingslijn 37"/>
        <xdr:cNvCxnSpPr/>
      </xdr:nvCxnSpPr>
      <xdr:spPr>
        <a:xfrm>
          <a:off x="4314825" y="1104900"/>
          <a:ext cx="1714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8</xdr:row>
      <xdr:rowOff>114300</xdr:rowOff>
    </xdr:from>
    <xdr:to>
      <xdr:col>6</xdr:col>
      <xdr:colOff>409575</xdr:colOff>
      <xdr:row>8</xdr:row>
      <xdr:rowOff>115888</xdr:rowOff>
    </xdr:to>
    <xdr:cxnSp macro="">
      <xdr:nvCxnSpPr>
        <xdr:cNvPr id="39" name="Rechte verbindingslijn 38"/>
        <xdr:cNvCxnSpPr/>
      </xdr:nvCxnSpPr>
      <xdr:spPr>
        <a:xfrm>
          <a:off x="4305300" y="1466850"/>
          <a:ext cx="1714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23</xdr:row>
      <xdr:rowOff>47625</xdr:rowOff>
    </xdr:from>
    <xdr:to>
      <xdr:col>6</xdr:col>
      <xdr:colOff>438150</xdr:colOff>
      <xdr:row>23</xdr:row>
      <xdr:rowOff>49213</xdr:rowOff>
    </xdr:to>
    <xdr:cxnSp macro="">
      <xdr:nvCxnSpPr>
        <xdr:cNvPr id="40" name="Rechte verbindingslijn 39"/>
        <xdr:cNvCxnSpPr/>
      </xdr:nvCxnSpPr>
      <xdr:spPr>
        <a:xfrm>
          <a:off x="4333875" y="3838575"/>
          <a:ext cx="1714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25</xdr:row>
      <xdr:rowOff>95250</xdr:rowOff>
    </xdr:from>
    <xdr:to>
      <xdr:col>6</xdr:col>
      <xdr:colOff>447675</xdr:colOff>
      <xdr:row>25</xdr:row>
      <xdr:rowOff>96838</xdr:rowOff>
    </xdr:to>
    <xdr:cxnSp macro="">
      <xdr:nvCxnSpPr>
        <xdr:cNvPr id="41" name="Rechte verbindingslijn 40"/>
        <xdr:cNvCxnSpPr/>
      </xdr:nvCxnSpPr>
      <xdr:spPr>
        <a:xfrm>
          <a:off x="4343400" y="4210050"/>
          <a:ext cx="1714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8</xdr:row>
      <xdr:rowOff>57150</xdr:rowOff>
    </xdr:from>
    <xdr:to>
      <xdr:col>6</xdr:col>
      <xdr:colOff>209550</xdr:colOff>
      <xdr:row>8</xdr:row>
      <xdr:rowOff>58738</xdr:rowOff>
    </xdr:to>
    <xdr:cxnSp macro="">
      <xdr:nvCxnSpPr>
        <xdr:cNvPr id="43" name="Rechte verbindingslijn 42"/>
        <xdr:cNvCxnSpPr/>
      </xdr:nvCxnSpPr>
      <xdr:spPr>
        <a:xfrm>
          <a:off x="4114800" y="1409700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22</xdr:row>
      <xdr:rowOff>104774</xdr:rowOff>
    </xdr:from>
    <xdr:to>
      <xdr:col>6</xdr:col>
      <xdr:colOff>228600</xdr:colOff>
      <xdr:row>24</xdr:row>
      <xdr:rowOff>19049</xdr:rowOff>
    </xdr:to>
    <xdr:cxnSp macro="">
      <xdr:nvCxnSpPr>
        <xdr:cNvPr id="45" name="Rechte verbindingslijn 44"/>
        <xdr:cNvCxnSpPr/>
      </xdr:nvCxnSpPr>
      <xdr:spPr>
        <a:xfrm rot="16200000" flipH="1">
          <a:off x="4086225" y="3762374"/>
          <a:ext cx="238125" cy="180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227807</xdr:colOff>
      <xdr:row>2</xdr:row>
      <xdr:rowOff>76993</xdr:rowOff>
    </xdr:from>
    <xdr:to>
      <xdr:col>8</xdr:col>
      <xdr:colOff>229395</xdr:colOff>
      <xdr:row>8</xdr:row>
      <xdr:rowOff>153193</xdr:rowOff>
    </xdr:to>
    <xdr:cxnSp macro="">
      <xdr:nvCxnSpPr>
        <xdr:cNvPr id="47" name="Rechte verbindingslijn 46"/>
        <xdr:cNvCxnSpPr/>
      </xdr:nvCxnSpPr>
      <xdr:spPr>
        <a:xfrm rot="5400000">
          <a:off x="4852988" y="966787"/>
          <a:ext cx="10763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21</xdr:row>
      <xdr:rowOff>47625</xdr:rowOff>
    </xdr:from>
    <xdr:to>
      <xdr:col>8</xdr:col>
      <xdr:colOff>230188</xdr:colOff>
      <xdr:row>27</xdr:row>
      <xdr:rowOff>152400</xdr:rowOff>
    </xdr:to>
    <xdr:cxnSp macro="">
      <xdr:nvCxnSpPr>
        <xdr:cNvPr id="48" name="Rechte verbindingslijn 47"/>
        <xdr:cNvCxnSpPr/>
      </xdr:nvCxnSpPr>
      <xdr:spPr>
        <a:xfrm rot="5400000">
          <a:off x="4853781" y="4052094"/>
          <a:ext cx="10763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2</xdr:row>
      <xdr:rowOff>85725</xdr:rowOff>
    </xdr:from>
    <xdr:to>
      <xdr:col>8</xdr:col>
      <xdr:colOff>400050</xdr:colOff>
      <xdr:row>2</xdr:row>
      <xdr:rowOff>87313</xdr:rowOff>
    </xdr:to>
    <xdr:cxnSp macro="">
      <xdr:nvCxnSpPr>
        <xdr:cNvPr id="50" name="Rechte verbindingslijn 49"/>
        <xdr:cNvCxnSpPr/>
      </xdr:nvCxnSpPr>
      <xdr:spPr>
        <a:xfrm>
          <a:off x="5400675" y="438150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5</xdr:row>
      <xdr:rowOff>85725</xdr:rowOff>
    </xdr:from>
    <xdr:to>
      <xdr:col>8</xdr:col>
      <xdr:colOff>400050</xdr:colOff>
      <xdr:row>5</xdr:row>
      <xdr:rowOff>87313</xdr:rowOff>
    </xdr:to>
    <xdr:cxnSp macro="">
      <xdr:nvCxnSpPr>
        <xdr:cNvPr id="51" name="Rechte verbindingslijn 50"/>
        <xdr:cNvCxnSpPr/>
      </xdr:nvCxnSpPr>
      <xdr:spPr>
        <a:xfrm>
          <a:off x="5400675" y="942975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8</xdr:row>
      <xdr:rowOff>142875</xdr:rowOff>
    </xdr:from>
    <xdr:to>
      <xdr:col>8</xdr:col>
      <xdr:colOff>400050</xdr:colOff>
      <xdr:row>8</xdr:row>
      <xdr:rowOff>144463</xdr:rowOff>
    </xdr:to>
    <xdr:cxnSp macro="">
      <xdr:nvCxnSpPr>
        <xdr:cNvPr id="52" name="Rechte verbindingslijn 51"/>
        <xdr:cNvCxnSpPr/>
      </xdr:nvCxnSpPr>
      <xdr:spPr>
        <a:xfrm>
          <a:off x="5400675" y="1495425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21</xdr:row>
      <xdr:rowOff>38100</xdr:rowOff>
    </xdr:from>
    <xdr:to>
      <xdr:col>8</xdr:col>
      <xdr:colOff>390525</xdr:colOff>
      <xdr:row>21</xdr:row>
      <xdr:rowOff>39688</xdr:rowOff>
    </xdr:to>
    <xdr:cxnSp macro="">
      <xdr:nvCxnSpPr>
        <xdr:cNvPr id="53" name="Rechte verbindingslijn 52"/>
        <xdr:cNvCxnSpPr/>
      </xdr:nvCxnSpPr>
      <xdr:spPr>
        <a:xfrm>
          <a:off x="5391150" y="3505200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24</xdr:row>
      <xdr:rowOff>85725</xdr:rowOff>
    </xdr:from>
    <xdr:to>
      <xdr:col>8</xdr:col>
      <xdr:colOff>400050</xdr:colOff>
      <xdr:row>24</xdr:row>
      <xdr:rowOff>87313</xdr:rowOff>
    </xdr:to>
    <xdr:cxnSp macro="">
      <xdr:nvCxnSpPr>
        <xdr:cNvPr id="54" name="Rechte verbindingslijn 53"/>
        <xdr:cNvCxnSpPr/>
      </xdr:nvCxnSpPr>
      <xdr:spPr>
        <a:xfrm>
          <a:off x="5400675" y="4038600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27</xdr:row>
      <xdr:rowOff>142875</xdr:rowOff>
    </xdr:from>
    <xdr:to>
      <xdr:col>8</xdr:col>
      <xdr:colOff>400050</xdr:colOff>
      <xdr:row>27</xdr:row>
      <xdr:rowOff>144463</xdr:rowOff>
    </xdr:to>
    <xdr:cxnSp macro="">
      <xdr:nvCxnSpPr>
        <xdr:cNvPr id="55" name="Rechte verbindingslijn 54"/>
        <xdr:cNvCxnSpPr/>
      </xdr:nvCxnSpPr>
      <xdr:spPr>
        <a:xfrm>
          <a:off x="5400675" y="4581525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8</xdr:row>
      <xdr:rowOff>142875</xdr:rowOff>
    </xdr:from>
    <xdr:to>
      <xdr:col>8</xdr:col>
      <xdr:colOff>219075</xdr:colOff>
      <xdr:row>8</xdr:row>
      <xdr:rowOff>144463</xdr:rowOff>
    </xdr:to>
    <xdr:cxnSp macro="">
      <xdr:nvCxnSpPr>
        <xdr:cNvPr id="56" name="Rechte verbindingslijn 55"/>
        <xdr:cNvCxnSpPr/>
      </xdr:nvCxnSpPr>
      <xdr:spPr>
        <a:xfrm>
          <a:off x="5219700" y="1495425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23</xdr:row>
      <xdr:rowOff>95250</xdr:rowOff>
    </xdr:from>
    <xdr:to>
      <xdr:col>8</xdr:col>
      <xdr:colOff>200025</xdr:colOff>
      <xdr:row>23</xdr:row>
      <xdr:rowOff>96838</xdr:rowOff>
    </xdr:to>
    <xdr:cxnSp macro="">
      <xdr:nvCxnSpPr>
        <xdr:cNvPr id="57" name="Rechte verbindingslijn 56"/>
        <xdr:cNvCxnSpPr/>
      </xdr:nvCxnSpPr>
      <xdr:spPr>
        <a:xfrm>
          <a:off x="5200650" y="3886200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15</xdr:row>
      <xdr:rowOff>9525</xdr:rowOff>
    </xdr:from>
    <xdr:to>
      <xdr:col>3</xdr:col>
      <xdr:colOff>476250</xdr:colOff>
      <xdr:row>16</xdr:row>
      <xdr:rowOff>142875</xdr:rowOff>
    </xdr:to>
    <xdr:sp macro="" textlink="">
      <xdr:nvSpPr>
        <xdr:cNvPr id="2" name="Vermenigvuldigen 1"/>
        <xdr:cNvSpPr/>
      </xdr:nvSpPr>
      <xdr:spPr>
        <a:xfrm flipV="1">
          <a:off x="2305050" y="2505075"/>
          <a:ext cx="361950" cy="295275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95250</xdr:colOff>
      <xdr:row>20</xdr:row>
      <xdr:rowOff>66675</xdr:rowOff>
    </xdr:from>
    <xdr:to>
      <xdr:col>5</xdr:col>
      <xdr:colOff>523875</xdr:colOff>
      <xdr:row>21</xdr:row>
      <xdr:rowOff>142875</xdr:rowOff>
    </xdr:to>
    <xdr:sp macro="" textlink="">
      <xdr:nvSpPr>
        <xdr:cNvPr id="3" name="Delen 2"/>
        <xdr:cNvSpPr/>
      </xdr:nvSpPr>
      <xdr:spPr>
        <a:xfrm>
          <a:off x="3495675" y="3371850"/>
          <a:ext cx="428625" cy="238125"/>
        </a:xfrm>
        <a:prstGeom prst="mathDivid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123825</xdr:colOff>
      <xdr:row>9</xdr:row>
      <xdr:rowOff>66675</xdr:rowOff>
    </xdr:from>
    <xdr:to>
      <xdr:col>5</xdr:col>
      <xdr:colOff>552450</xdr:colOff>
      <xdr:row>10</xdr:row>
      <xdr:rowOff>142875</xdr:rowOff>
    </xdr:to>
    <xdr:sp macro="" textlink="">
      <xdr:nvSpPr>
        <xdr:cNvPr id="4" name="Delen 3"/>
        <xdr:cNvSpPr/>
      </xdr:nvSpPr>
      <xdr:spPr>
        <a:xfrm>
          <a:off x="3524250" y="1590675"/>
          <a:ext cx="428625" cy="238125"/>
        </a:xfrm>
        <a:prstGeom prst="mathDivid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114301</xdr:colOff>
      <xdr:row>7</xdr:row>
      <xdr:rowOff>9525</xdr:rowOff>
    </xdr:from>
    <xdr:to>
      <xdr:col>7</xdr:col>
      <xdr:colOff>476251</xdr:colOff>
      <xdr:row>7</xdr:row>
      <xdr:rowOff>142875</xdr:rowOff>
    </xdr:to>
    <xdr:sp macro="" textlink="">
      <xdr:nvSpPr>
        <xdr:cNvPr id="5" name="Min 4"/>
        <xdr:cNvSpPr/>
      </xdr:nvSpPr>
      <xdr:spPr>
        <a:xfrm>
          <a:off x="4667251" y="1190625"/>
          <a:ext cx="361950" cy="133350"/>
        </a:xfrm>
        <a:prstGeom prst="mathMin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 editAs="oneCell">
    <xdr:from>
      <xdr:col>10</xdr:col>
      <xdr:colOff>66675</xdr:colOff>
      <xdr:row>9</xdr:row>
      <xdr:rowOff>76200</xdr:rowOff>
    </xdr:from>
    <xdr:to>
      <xdr:col>13</xdr:col>
      <xdr:colOff>228600</xdr:colOff>
      <xdr:row>20</xdr:row>
      <xdr:rowOff>114300</xdr:rowOff>
    </xdr:to>
    <xdr:pic>
      <xdr:nvPicPr>
        <xdr:cNvPr id="1241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600200"/>
          <a:ext cx="233362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209551</xdr:colOff>
      <xdr:row>24</xdr:row>
      <xdr:rowOff>0</xdr:rowOff>
    </xdr:from>
    <xdr:to>
      <xdr:col>7</xdr:col>
      <xdr:colOff>381000</xdr:colOff>
      <xdr:row>25</xdr:row>
      <xdr:rowOff>0</xdr:rowOff>
    </xdr:to>
    <xdr:sp macro="" textlink="">
      <xdr:nvSpPr>
        <xdr:cNvPr id="7" name="Plus 6"/>
        <xdr:cNvSpPr/>
      </xdr:nvSpPr>
      <xdr:spPr>
        <a:xfrm>
          <a:off x="4762501" y="3952875"/>
          <a:ext cx="171449" cy="16192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9</xdr:col>
      <xdr:colOff>152400</xdr:colOff>
      <xdr:row>3</xdr:row>
      <xdr:rowOff>47625</xdr:rowOff>
    </xdr:from>
    <xdr:to>
      <xdr:col>9</xdr:col>
      <xdr:colOff>400049</xdr:colOff>
      <xdr:row>4</xdr:row>
      <xdr:rowOff>152400</xdr:rowOff>
    </xdr:to>
    <xdr:sp macro="" textlink="">
      <xdr:nvSpPr>
        <xdr:cNvPr id="8" name="Plus 7"/>
        <xdr:cNvSpPr/>
      </xdr:nvSpPr>
      <xdr:spPr>
        <a:xfrm>
          <a:off x="5800725" y="571500"/>
          <a:ext cx="247649" cy="27622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9</xdr:col>
      <xdr:colOff>152400</xdr:colOff>
      <xdr:row>6</xdr:row>
      <xdr:rowOff>28575</xdr:rowOff>
    </xdr:from>
    <xdr:to>
      <xdr:col>9</xdr:col>
      <xdr:colOff>400049</xdr:colOff>
      <xdr:row>7</xdr:row>
      <xdr:rowOff>142875</xdr:rowOff>
    </xdr:to>
    <xdr:sp macro="" textlink="">
      <xdr:nvSpPr>
        <xdr:cNvPr id="9" name="Plus 8"/>
        <xdr:cNvSpPr/>
      </xdr:nvSpPr>
      <xdr:spPr>
        <a:xfrm>
          <a:off x="5800725" y="1047750"/>
          <a:ext cx="247649" cy="27622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9</xdr:col>
      <xdr:colOff>123825</xdr:colOff>
      <xdr:row>22</xdr:row>
      <xdr:rowOff>38100</xdr:rowOff>
    </xdr:from>
    <xdr:to>
      <xdr:col>9</xdr:col>
      <xdr:colOff>371474</xdr:colOff>
      <xdr:row>23</xdr:row>
      <xdr:rowOff>152400</xdr:rowOff>
    </xdr:to>
    <xdr:sp macro="" textlink="">
      <xdr:nvSpPr>
        <xdr:cNvPr id="10" name="Plus 9"/>
        <xdr:cNvSpPr/>
      </xdr:nvSpPr>
      <xdr:spPr>
        <a:xfrm>
          <a:off x="5772150" y="3667125"/>
          <a:ext cx="247649" cy="27622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9</xdr:col>
      <xdr:colOff>390524</xdr:colOff>
      <xdr:row>26</xdr:row>
      <xdr:rowOff>142875</xdr:rowOff>
    </xdr:to>
    <xdr:sp macro="" textlink="">
      <xdr:nvSpPr>
        <xdr:cNvPr id="11" name="Plus 10"/>
        <xdr:cNvSpPr/>
      </xdr:nvSpPr>
      <xdr:spPr>
        <a:xfrm>
          <a:off x="5791200" y="4143375"/>
          <a:ext cx="247649" cy="276225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5</xdr:col>
      <xdr:colOff>95250</xdr:colOff>
      <xdr:row>20</xdr:row>
      <xdr:rowOff>66675</xdr:rowOff>
    </xdr:from>
    <xdr:to>
      <xdr:col>5</xdr:col>
      <xdr:colOff>523875</xdr:colOff>
      <xdr:row>21</xdr:row>
      <xdr:rowOff>142875</xdr:rowOff>
    </xdr:to>
    <xdr:sp macro="" textlink="">
      <xdr:nvSpPr>
        <xdr:cNvPr id="13" name="Delen 12"/>
        <xdr:cNvSpPr/>
      </xdr:nvSpPr>
      <xdr:spPr>
        <a:xfrm>
          <a:off x="3495675" y="3371850"/>
          <a:ext cx="428625" cy="238125"/>
        </a:xfrm>
        <a:prstGeom prst="mathDivid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nl-NL" sz="1100"/>
        </a:p>
      </xdr:txBody>
    </xdr:sp>
    <xdr:clientData/>
  </xdr:twoCellAnchor>
  <xdr:twoCellAnchor editAs="oneCell">
    <xdr:from>
      <xdr:col>10</xdr:col>
      <xdr:colOff>66675</xdr:colOff>
      <xdr:row>9</xdr:row>
      <xdr:rowOff>76200</xdr:rowOff>
    </xdr:from>
    <xdr:to>
      <xdr:col>13</xdr:col>
      <xdr:colOff>571500</xdr:colOff>
      <xdr:row>20</xdr:row>
      <xdr:rowOff>114300</xdr:rowOff>
    </xdr:to>
    <xdr:pic>
      <xdr:nvPicPr>
        <xdr:cNvPr id="1242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600200"/>
          <a:ext cx="267652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114300</xdr:colOff>
      <xdr:row>3</xdr:row>
      <xdr:rowOff>47625</xdr:rowOff>
    </xdr:from>
    <xdr:to>
      <xdr:col>9</xdr:col>
      <xdr:colOff>400050</xdr:colOff>
      <xdr:row>26</xdr:row>
      <xdr:rowOff>142875</xdr:rowOff>
    </xdr:to>
    <xdr:grpSp>
      <xdr:nvGrpSpPr>
        <xdr:cNvPr id="12426" name="Groep 51"/>
        <xdr:cNvGrpSpPr>
          <a:grpSpLocks/>
        </xdr:cNvGrpSpPr>
      </xdr:nvGrpSpPr>
      <xdr:grpSpPr bwMode="auto">
        <a:xfrm>
          <a:off x="2305050" y="571500"/>
          <a:ext cx="3743325" cy="3848100"/>
          <a:chOff x="2305050" y="571500"/>
          <a:chExt cx="3743324" cy="3848100"/>
        </a:xfrm>
      </xdr:grpSpPr>
      <xdr:sp macro="" textlink="">
        <xdr:nvSpPr>
          <xdr:cNvPr id="12" name="Vermenigvuldigen 11"/>
          <xdr:cNvSpPr/>
        </xdr:nvSpPr>
        <xdr:spPr>
          <a:xfrm flipV="1">
            <a:off x="2305050" y="2505075"/>
            <a:ext cx="361950" cy="295275"/>
          </a:xfrm>
          <a:prstGeom prst="mathMultiply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14" name="Delen 13"/>
          <xdr:cNvSpPr/>
        </xdr:nvSpPr>
        <xdr:spPr>
          <a:xfrm>
            <a:off x="3524250" y="1590675"/>
            <a:ext cx="428625" cy="238125"/>
          </a:xfrm>
          <a:prstGeom prst="mathDivid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15" name="Min 14"/>
          <xdr:cNvSpPr/>
        </xdr:nvSpPr>
        <xdr:spPr>
          <a:xfrm>
            <a:off x="4667249" y="1190625"/>
            <a:ext cx="361950" cy="133350"/>
          </a:xfrm>
          <a:prstGeom prst="mathMin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17" name="Plus 16"/>
          <xdr:cNvSpPr/>
        </xdr:nvSpPr>
        <xdr:spPr>
          <a:xfrm>
            <a:off x="4762499" y="3952875"/>
            <a:ext cx="171450" cy="161925"/>
          </a:xfrm>
          <a:prstGeom prst="mathPl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18" name="Plus 17"/>
          <xdr:cNvSpPr/>
        </xdr:nvSpPr>
        <xdr:spPr>
          <a:xfrm>
            <a:off x="5800724" y="571500"/>
            <a:ext cx="247650" cy="276225"/>
          </a:xfrm>
          <a:prstGeom prst="mathPl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19" name="Plus 18"/>
          <xdr:cNvSpPr/>
        </xdr:nvSpPr>
        <xdr:spPr>
          <a:xfrm>
            <a:off x="5800724" y="1047750"/>
            <a:ext cx="247650" cy="276225"/>
          </a:xfrm>
          <a:prstGeom prst="mathPl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20" name="Plus 19"/>
          <xdr:cNvSpPr/>
        </xdr:nvSpPr>
        <xdr:spPr>
          <a:xfrm>
            <a:off x="5772149" y="3667125"/>
            <a:ext cx="247650" cy="276225"/>
          </a:xfrm>
          <a:prstGeom prst="mathPl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  <xdr:sp macro="" textlink="">
        <xdr:nvSpPr>
          <xdr:cNvPr id="21" name="Plus 20"/>
          <xdr:cNvSpPr/>
        </xdr:nvSpPr>
        <xdr:spPr>
          <a:xfrm>
            <a:off x="5791199" y="4143375"/>
            <a:ext cx="247650" cy="276225"/>
          </a:xfrm>
          <a:prstGeom prst="mathPlus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nl-NL" sz="1100"/>
          </a:p>
        </xdr:txBody>
      </xdr:sp>
    </xdr:grpSp>
    <xdr:clientData/>
  </xdr:twoCellAnchor>
  <xdr:twoCellAnchor>
    <xdr:from>
      <xdr:col>2</xdr:col>
      <xdr:colOff>370681</xdr:colOff>
      <xdr:row>12</xdr:row>
      <xdr:rowOff>67469</xdr:rowOff>
    </xdr:from>
    <xdr:to>
      <xdr:col>2</xdr:col>
      <xdr:colOff>372269</xdr:colOff>
      <xdr:row>19</xdr:row>
      <xdr:rowOff>96044</xdr:rowOff>
    </xdr:to>
    <xdr:cxnSp macro="">
      <xdr:nvCxnSpPr>
        <xdr:cNvPr id="22" name="Rechte verbindingslijn 21"/>
        <xdr:cNvCxnSpPr/>
      </xdr:nvCxnSpPr>
      <xdr:spPr>
        <a:xfrm rot="5400000">
          <a:off x="1343025" y="2657475"/>
          <a:ext cx="11620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12</xdr:row>
      <xdr:rowOff>66675</xdr:rowOff>
    </xdr:from>
    <xdr:to>
      <xdr:col>2</xdr:col>
      <xdr:colOff>552450</xdr:colOff>
      <xdr:row>12</xdr:row>
      <xdr:rowOff>68263</xdr:rowOff>
    </xdr:to>
    <xdr:cxnSp macro="">
      <xdr:nvCxnSpPr>
        <xdr:cNvPr id="23" name="Rechte verbindingslijn 22"/>
        <xdr:cNvCxnSpPr/>
      </xdr:nvCxnSpPr>
      <xdr:spPr>
        <a:xfrm>
          <a:off x="1924050" y="2076450"/>
          <a:ext cx="1809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19</xdr:row>
      <xdr:rowOff>85725</xdr:rowOff>
    </xdr:from>
    <xdr:to>
      <xdr:col>2</xdr:col>
      <xdr:colOff>561975</xdr:colOff>
      <xdr:row>19</xdr:row>
      <xdr:rowOff>87313</xdr:rowOff>
    </xdr:to>
    <xdr:cxnSp macro="">
      <xdr:nvCxnSpPr>
        <xdr:cNvPr id="24" name="Rechte verbindingslijn 23"/>
        <xdr:cNvCxnSpPr/>
      </xdr:nvCxnSpPr>
      <xdr:spPr>
        <a:xfrm>
          <a:off x="1933575" y="3228975"/>
          <a:ext cx="1809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15</xdr:row>
      <xdr:rowOff>104775</xdr:rowOff>
    </xdr:from>
    <xdr:to>
      <xdr:col>2</xdr:col>
      <xdr:colOff>304800</xdr:colOff>
      <xdr:row>15</xdr:row>
      <xdr:rowOff>106363</xdr:rowOff>
    </xdr:to>
    <xdr:cxnSp macro="">
      <xdr:nvCxnSpPr>
        <xdr:cNvPr id="25" name="Rechte verbindingslijn 24"/>
        <xdr:cNvCxnSpPr/>
      </xdr:nvCxnSpPr>
      <xdr:spPr>
        <a:xfrm>
          <a:off x="1619250" y="2600325"/>
          <a:ext cx="2381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8</xdr:row>
      <xdr:rowOff>76199</xdr:rowOff>
    </xdr:from>
    <xdr:to>
      <xdr:col>4</xdr:col>
      <xdr:colOff>285750</xdr:colOff>
      <xdr:row>13</xdr:row>
      <xdr:rowOff>85724</xdr:rowOff>
    </xdr:to>
    <xdr:cxnSp macro="">
      <xdr:nvCxnSpPr>
        <xdr:cNvPr id="26" name="Rechte verbindingslijn 25"/>
        <xdr:cNvCxnSpPr/>
      </xdr:nvCxnSpPr>
      <xdr:spPr>
        <a:xfrm rot="16200000" flipH="1">
          <a:off x="2771775" y="1838324"/>
          <a:ext cx="8286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18</xdr:row>
      <xdr:rowOff>0</xdr:rowOff>
    </xdr:from>
    <xdr:to>
      <xdr:col>4</xdr:col>
      <xdr:colOff>285750</xdr:colOff>
      <xdr:row>23</xdr:row>
      <xdr:rowOff>19050</xdr:rowOff>
    </xdr:to>
    <xdr:cxnSp macro="">
      <xdr:nvCxnSpPr>
        <xdr:cNvPr id="27" name="Rechte verbindingslijn 26"/>
        <xdr:cNvCxnSpPr/>
      </xdr:nvCxnSpPr>
      <xdr:spPr>
        <a:xfrm rot="16200000" flipH="1">
          <a:off x="2771775" y="3390900"/>
          <a:ext cx="8286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13</xdr:row>
      <xdr:rowOff>76200</xdr:rowOff>
    </xdr:from>
    <xdr:to>
      <xdr:col>4</xdr:col>
      <xdr:colOff>371475</xdr:colOff>
      <xdr:row>13</xdr:row>
      <xdr:rowOff>77788</xdr:rowOff>
    </xdr:to>
    <xdr:cxnSp macro="">
      <xdr:nvCxnSpPr>
        <xdr:cNvPr id="28" name="Rechte verbindingslijn 27"/>
        <xdr:cNvCxnSpPr/>
      </xdr:nvCxnSpPr>
      <xdr:spPr>
        <a:xfrm>
          <a:off x="3181350" y="2247900"/>
          <a:ext cx="952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8</xdr:row>
      <xdr:rowOff>85725</xdr:rowOff>
    </xdr:from>
    <xdr:to>
      <xdr:col>4</xdr:col>
      <xdr:colOff>381000</xdr:colOff>
      <xdr:row>8</xdr:row>
      <xdr:rowOff>87313</xdr:rowOff>
    </xdr:to>
    <xdr:cxnSp macro="">
      <xdr:nvCxnSpPr>
        <xdr:cNvPr id="29" name="Rechte verbindingslijn 28"/>
        <xdr:cNvCxnSpPr/>
      </xdr:nvCxnSpPr>
      <xdr:spPr>
        <a:xfrm>
          <a:off x="3190875" y="1438275"/>
          <a:ext cx="952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23</xdr:row>
      <xdr:rowOff>9525</xdr:rowOff>
    </xdr:from>
    <xdr:to>
      <xdr:col>4</xdr:col>
      <xdr:colOff>390525</xdr:colOff>
      <xdr:row>23</xdr:row>
      <xdr:rowOff>11113</xdr:rowOff>
    </xdr:to>
    <xdr:cxnSp macro="">
      <xdr:nvCxnSpPr>
        <xdr:cNvPr id="30" name="Rechte verbindingslijn 29"/>
        <xdr:cNvCxnSpPr/>
      </xdr:nvCxnSpPr>
      <xdr:spPr>
        <a:xfrm>
          <a:off x="3200400" y="3800475"/>
          <a:ext cx="952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276225</xdr:colOff>
      <xdr:row>18</xdr:row>
      <xdr:rowOff>0</xdr:rowOff>
    </xdr:from>
    <xdr:to>
      <xdr:col>4</xdr:col>
      <xdr:colOff>371475</xdr:colOff>
      <xdr:row>18</xdr:row>
      <xdr:rowOff>1588</xdr:rowOff>
    </xdr:to>
    <xdr:cxnSp macro="">
      <xdr:nvCxnSpPr>
        <xdr:cNvPr id="31" name="Rechte verbindingslijn 30"/>
        <xdr:cNvCxnSpPr/>
      </xdr:nvCxnSpPr>
      <xdr:spPr>
        <a:xfrm>
          <a:off x="3181350" y="2981325"/>
          <a:ext cx="952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12</xdr:row>
      <xdr:rowOff>95250</xdr:rowOff>
    </xdr:from>
    <xdr:to>
      <xdr:col>4</xdr:col>
      <xdr:colOff>228600</xdr:colOff>
      <xdr:row>12</xdr:row>
      <xdr:rowOff>96838</xdr:rowOff>
    </xdr:to>
    <xdr:cxnSp macro="">
      <xdr:nvCxnSpPr>
        <xdr:cNvPr id="32" name="Rechte verbindingslijn 31"/>
        <xdr:cNvCxnSpPr/>
      </xdr:nvCxnSpPr>
      <xdr:spPr>
        <a:xfrm>
          <a:off x="2952750" y="2105025"/>
          <a:ext cx="1809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19</xdr:row>
      <xdr:rowOff>95250</xdr:rowOff>
    </xdr:from>
    <xdr:to>
      <xdr:col>4</xdr:col>
      <xdr:colOff>228600</xdr:colOff>
      <xdr:row>19</xdr:row>
      <xdr:rowOff>96838</xdr:rowOff>
    </xdr:to>
    <xdr:cxnSp macro="">
      <xdr:nvCxnSpPr>
        <xdr:cNvPr id="33" name="Rechte verbindingslijn 32"/>
        <xdr:cNvCxnSpPr/>
      </xdr:nvCxnSpPr>
      <xdr:spPr>
        <a:xfrm>
          <a:off x="2952750" y="3238500"/>
          <a:ext cx="18097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238124</xdr:colOff>
      <xdr:row>6</xdr:row>
      <xdr:rowOff>76200</xdr:rowOff>
    </xdr:from>
    <xdr:to>
      <xdr:col>6</xdr:col>
      <xdr:colOff>247649</xdr:colOff>
      <xdr:row>8</xdr:row>
      <xdr:rowOff>123825</xdr:rowOff>
    </xdr:to>
    <xdr:cxnSp macro="">
      <xdr:nvCxnSpPr>
        <xdr:cNvPr id="34" name="Rechte verbindingslijn 33"/>
        <xdr:cNvCxnSpPr/>
      </xdr:nvCxnSpPr>
      <xdr:spPr>
        <a:xfrm rot="16200000" flipH="1">
          <a:off x="4119562" y="1281112"/>
          <a:ext cx="381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23</xdr:row>
      <xdr:rowOff>38100</xdr:rowOff>
    </xdr:from>
    <xdr:to>
      <xdr:col>6</xdr:col>
      <xdr:colOff>266700</xdr:colOff>
      <xdr:row>25</xdr:row>
      <xdr:rowOff>95250</xdr:rowOff>
    </xdr:to>
    <xdr:cxnSp macro="">
      <xdr:nvCxnSpPr>
        <xdr:cNvPr id="35" name="Rechte verbindingslijn 34"/>
        <xdr:cNvCxnSpPr/>
      </xdr:nvCxnSpPr>
      <xdr:spPr>
        <a:xfrm rot="16200000" flipH="1">
          <a:off x="4138613" y="4014787"/>
          <a:ext cx="381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6</xdr:row>
      <xdr:rowOff>85725</xdr:rowOff>
    </xdr:from>
    <xdr:to>
      <xdr:col>6</xdr:col>
      <xdr:colOff>419100</xdr:colOff>
      <xdr:row>6</xdr:row>
      <xdr:rowOff>87313</xdr:rowOff>
    </xdr:to>
    <xdr:cxnSp macro="">
      <xdr:nvCxnSpPr>
        <xdr:cNvPr id="36" name="Rechte verbindingslijn 35"/>
        <xdr:cNvCxnSpPr/>
      </xdr:nvCxnSpPr>
      <xdr:spPr>
        <a:xfrm>
          <a:off x="4314825" y="1104900"/>
          <a:ext cx="1714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8</xdr:row>
      <xdr:rowOff>114300</xdr:rowOff>
    </xdr:from>
    <xdr:to>
      <xdr:col>6</xdr:col>
      <xdr:colOff>409575</xdr:colOff>
      <xdr:row>8</xdr:row>
      <xdr:rowOff>115888</xdr:rowOff>
    </xdr:to>
    <xdr:cxnSp macro="">
      <xdr:nvCxnSpPr>
        <xdr:cNvPr id="37" name="Rechte verbindingslijn 36"/>
        <xdr:cNvCxnSpPr/>
      </xdr:nvCxnSpPr>
      <xdr:spPr>
        <a:xfrm>
          <a:off x="4305300" y="1466850"/>
          <a:ext cx="1714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23</xdr:row>
      <xdr:rowOff>47625</xdr:rowOff>
    </xdr:from>
    <xdr:to>
      <xdr:col>6</xdr:col>
      <xdr:colOff>438150</xdr:colOff>
      <xdr:row>23</xdr:row>
      <xdr:rowOff>49213</xdr:rowOff>
    </xdr:to>
    <xdr:cxnSp macro="">
      <xdr:nvCxnSpPr>
        <xdr:cNvPr id="38" name="Rechte verbindingslijn 37"/>
        <xdr:cNvCxnSpPr/>
      </xdr:nvCxnSpPr>
      <xdr:spPr>
        <a:xfrm>
          <a:off x="4333875" y="3838575"/>
          <a:ext cx="1714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25</xdr:row>
      <xdr:rowOff>95250</xdr:rowOff>
    </xdr:from>
    <xdr:to>
      <xdr:col>6</xdr:col>
      <xdr:colOff>447675</xdr:colOff>
      <xdr:row>25</xdr:row>
      <xdr:rowOff>96838</xdr:rowOff>
    </xdr:to>
    <xdr:cxnSp macro="">
      <xdr:nvCxnSpPr>
        <xdr:cNvPr id="39" name="Rechte verbindingslijn 38"/>
        <xdr:cNvCxnSpPr/>
      </xdr:nvCxnSpPr>
      <xdr:spPr>
        <a:xfrm>
          <a:off x="4343400" y="4210050"/>
          <a:ext cx="1714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8</xdr:row>
      <xdr:rowOff>57150</xdr:rowOff>
    </xdr:from>
    <xdr:to>
      <xdr:col>6</xdr:col>
      <xdr:colOff>209550</xdr:colOff>
      <xdr:row>8</xdr:row>
      <xdr:rowOff>58738</xdr:rowOff>
    </xdr:to>
    <xdr:cxnSp macro="">
      <xdr:nvCxnSpPr>
        <xdr:cNvPr id="40" name="Rechte verbindingslijn 39"/>
        <xdr:cNvCxnSpPr/>
      </xdr:nvCxnSpPr>
      <xdr:spPr>
        <a:xfrm>
          <a:off x="4114800" y="1409700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22</xdr:row>
      <xdr:rowOff>104774</xdr:rowOff>
    </xdr:from>
    <xdr:to>
      <xdr:col>6</xdr:col>
      <xdr:colOff>228600</xdr:colOff>
      <xdr:row>24</xdr:row>
      <xdr:rowOff>19049</xdr:rowOff>
    </xdr:to>
    <xdr:cxnSp macro="">
      <xdr:nvCxnSpPr>
        <xdr:cNvPr id="41" name="Rechte verbindingslijn 40"/>
        <xdr:cNvCxnSpPr/>
      </xdr:nvCxnSpPr>
      <xdr:spPr>
        <a:xfrm rot="16200000" flipH="1">
          <a:off x="4086225" y="3762374"/>
          <a:ext cx="238125" cy="180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227807</xdr:colOff>
      <xdr:row>2</xdr:row>
      <xdr:rowOff>76993</xdr:rowOff>
    </xdr:from>
    <xdr:to>
      <xdr:col>8</xdr:col>
      <xdr:colOff>229395</xdr:colOff>
      <xdr:row>8</xdr:row>
      <xdr:rowOff>153193</xdr:rowOff>
    </xdr:to>
    <xdr:cxnSp macro="">
      <xdr:nvCxnSpPr>
        <xdr:cNvPr id="42" name="Rechte verbindingslijn 41"/>
        <xdr:cNvCxnSpPr/>
      </xdr:nvCxnSpPr>
      <xdr:spPr>
        <a:xfrm rot="5400000">
          <a:off x="4852988" y="966787"/>
          <a:ext cx="10763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21</xdr:row>
      <xdr:rowOff>47625</xdr:rowOff>
    </xdr:from>
    <xdr:to>
      <xdr:col>8</xdr:col>
      <xdr:colOff>230188</xdr:colOff>
      <xdr:row>27</xdr:row>
      <xdr:rowOff>152400</xdr:rowOff>
    </xdr:to>
    <xdr:cxnSp macro="">
      <xdr:nvCxnSpPr>
        <xdr:cNvPr id="43" name="Rechte verbindingslijn 42"/>
        <xdr:cNvCxnSpPr/>
      </xdr:nvCxnSpPr>
      <xdr:spPr>
        <a:xfrm rot="5400000">
          <a:off x="4853781" y="4052094"/>
          <a:ext cx="10763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2</xdr:row>
      <xdr:rowOff>85725</xdr:rowOff>
    </xdr:from>
    <xdr:to>
      <xdr:col>8</xdr:col>
      <xdr:colOff>400050</xdr:colOff>
      <xdr:row>2</xdr:row>
      <xdr:rowOff>87313</xdr:rowOff>
    </xdr:to>
    <xdr:cxnSp macro="">
      <xdr:nvCxnSpPr>
        <xdr:cNvPr id="44" name="Rechte verbindingslijn 43"/>
        <xdr:cNvCxnSpPr/>
      </xdr:nvCxnSpPr>
      <xdr:spPr>
        <a:xfrm>
          <a:off x="5400675" y="438150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5</xdr:row>
      <xdr:rowOff>85725</xdr:rowOff>
    </xdr:from>
    <xdr:to>
      <xdr:col>8</xdr:col>
      <xdr:colOff>400050</xdr:colOff>
      <xdr:row>5</xdr:row>
      <xdr:rowOff>87313</xdr:rowOff>
    </xdr:to>
    <xdr:cxnSp macro="">
      <xdr:nvCxnSpPr>
        <xdr:cNvPr id="45" name="Rechte verbindingslijn 44"/>
        <xdr:cNvCxnSpPr/>
      </xdr:nvCxnSpPr>
      <xdr:spPr>
        <a:xfrm>
          <a:off x="5400675" y="942975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8</xdr:row>
      <xdr:rowOff>142875</xdr:rowOff>
    </xdr:from>
    <xdr:to>
      <xdr:col>8</xdr:col>
      <xdr:colOff>400050</xdr:colOff>
      <xdr:row>8</xdr:row>
      <xdr:rowOff>144463</xdr:rowOff>
    </xdr:to>
    <xdr:cxnSp macro="">
      <xdr:nvCxnSpPr>
        <xdr:cNvPr id="46" name="Rechte verbindingslijn 45"/>
        <xdr:cNvCxnSpPr/>
      </xdr:nvCxnSpPr>
      <xdr:spPr>
        <a:xfrm>
          <a:off x="5400675" y="1495425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21</xdr:row>
      <xdr:rowOff>38100</xdr:rowOff>
    </xdr:from>
    <xdr:to>
      <xdr:col>8</xdr:col>
      <xdr:colOff>390525</xdr:colOff>
      <xdr:row>21</xdr:row>
      <xdr:rowOff>39688</xdr:rowOff>
    </xdr:to>
    <xdr:cxnSp macro="">
      <xdr:nvCxnSpPr>
        <xdr:cNvPr id="47" name="Rechte verbindingslijn 46"/>
        <xdr:cNvCxnSpPr/>
      </xdr:nvCxnSpPr>
      <xdr:spPr>
        <a:xfrm>
          <a:off x="5391150" y="3505200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24</xdr:row>
      <xdr:rowOff>85725</xdr:rowOff>
    </xdr:from>
    <xdr:to>
      <xdr:col>8</xdr:col>
      <xdr:colOff>400050</xdr:colOff>
      <xdr:row>24</xdr:row>
      <xdr:rowOff>87313</xdr:rowOff>
    </xdr:to>
    <xdr:cxnSp macro="">
      <xdr:nvCxnSpPr>
        <xdr:cNvPr id="48" name="Rechte verbindingslijn 47"/>
        <xdr:cNvCxnSpPr/>
      </xdr:nvCxnSpPr>
      <xdr:spPr>
        <a:xfrm>
          <a:off x="5400675" y="4038600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27</xdr:row>
      <xdr:rowOff>142875</xdr:rowOff>
    </xdr:from>
    <xdr:to>
      <xdr:col>8</xdr:col>
      <xdr:colOff>400050</xdr:colOff>
      <xdr:row>27</xdr:row>
      <xdr:rowOff>144463</xdr:rowOff>
    </xdr:to>
    <xdr:cxnSp macro="">
      <xdr:nvCxnSpPr>
        <xdr:cNvPr id="49" name="Rechte verbindingslijn 48"/>
        <xdr:cNvCxnSpPr/>
      </xdr:nvCxnSpPr>
      <xdr:spPr>
        <a:xfrm>
          <a:off x="5400675" y="4581525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</xdr:colOff>
      <xdr:row>8</xdr:row>
      <xdr:rowOff>142875</xdr:rowOff>
    </xdr:from>
    <xdr:to>
      <xdr:col>8</xdr:col>
      <xdr:colOff>219075</xdr:colOff>
      <xdr:row>8</xdr:row>
      <xdr:rowOff>144463</xdr:rowOff>
    </xdr:to>
    <xdr:cxnSp macro="">
      <xdr:nvCxnSpPr>
        <xdr:cNvPr id="50" name="Rechte verbindingslijn 49"/>
        <xdr:cNvCxnSpPr/>
      </xdr:nvCxnSpPr>
      <xdr:spPr>
        <a:xfrm>
          <a:off x="5219700" y="1495425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23</xdr:row>
      <xdr:rowOff>95250</xdr:rowOff>
    </xdr:from>
    <xdr:to>
      <xdr:col>8</xdr:col>
      <xdr:colOff>200025</xdr:colOff>
      <xdr:row>23</xdr:row>
      <xdr:rowOff>96838</xdr:rowOff>
    </xdr:to>
    <xdr:cxnSp macro="">
      <xdr:nvCxnSpPr>
        <xdr:cNvPr id="51" name="Rechte verbindingslijn 50"/>
        <xdr:cNvCxnSpPr/>
      </xdr:nvCxnSpPr>
      <xdr:spPr>
        <a:xfrm>
          <a:off x="5200650" y="3886200"/>
          <a:ext cx="1619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K30"/>
  <sheetViews>
    <sheetView showGridLines="0" tabSelected="1" workbookViewId="0"/>
  </sheetViews>
  <sheetFormatPr defaultRowHeight="12.75" x14ac:dyDescent="0.2"/>
  <sheetData>
    <row r="1" spans="1:11" x14ac:dyDescent="0.2">
      <c r="A1" s="48"/>
    </row>
    <row r="2" spans="1:11" ht="18" x14ac:dyDescent="0.25">
      <c r="G2" s="151"/>
    </row>
    <row r="5" spans="1:11" x14ac:dyDescent="0.2">
      <c r="K5" s="156"/>
    </row>
    <row r="17" spans="4:10" ht="23.25" x14ac:dyDescent="0.35">
      <c r="D17" s="152" t="s">
        <v>44</v>
      </c>
      <c r="E17" s="152" t="s">
        <v>42</v>
      </c>
      <c r="J17" t="s">
        <v>41</v>
      </c>
    </row>
    <row r="18" spans="4:10" ht="23.25" x14ac:dyDescent="0.35">
      <c r="D18" s="152"/>
    </row>
    <row r="19" spans="4:10" ht="23.25" x14ac:dyDescent="0.35">
      <c r="D19" s="152"/>
    </row>
    <row r="20" spans="4:10" ht="23.25" x14ac:dyDescent="0.35">
      <c r="D20" s="152" t="s">
        <v>45</v>
      </c>
      <c r="E20" s="152" t="s">
        <v>43</v>
      </c>
      <c r="J20" t="s">
        <v>41</v>
      </c>
    </row>
    <row r="25" spans="4:10" x14ac:dyDescent="0.2">
      <c r="D25" s="48"/>
    </row>
    <row r="26" spans="4:10" x14ac:dyDescent="0.2">
      <c r="D26" s="48"/>
    </row>
    <row r="30" spans="4:10" x14ac:dyDescent="0.2">
      <c r="D30" s="4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2:R33"/>
  <sheetViews>
    <sheetView showGridLines="0" workbookViewId="0">
      <selection activeCell="K15" sqref="K15"/>
    </sheetView>
  </sheetViews>
  <sheetFormatPr defaultRowHeight="12.75" x14ac:dyDescent="0.2"/>
  <cols>
    <col min="1" max="1" width="3" customWidth="1"/>
    <col min="2" max="2" width="10.7109375" customWidth="1"/>
    <col min="3" max="3" width="9.7109375" customWidth="1"/>
    <col min="4" max="4" width="9.85546875" customWidth="1"/>
    <col min="5" max="7" width="10.7109375" customWidth="1"/>
    <col min="8" max="8" width="8.5703125" customWidth="1"/>
    <col min="10" max="10" width="10.42578125" customWidth="1"/>
    <col min="11" max="11" width="9.42578125" bestFit="1" customWidth="1"/>
    <col min="12" max="12" width="4.7109375" customWidth="1"/>
    <col min="14" max="14" width="9.42578125" bestFit="1" customWidth="1"/>
  </cols>
  <sheetData>
    <row r="2" spans="2:18" ht="15" x14ac:dyDescent="0.2">
      <c r="B2" s="2"/>
      <c r="C2" s="2"/>
      <c r="D2" s="22" t="s">
        <v>22</v>
      </c>
      <c r="E2" s="2"/>
      <c r="F2" s="2"/>
      <c r="G2" s="5"/>
      <c r="I2" s="74" t="s">
        <v>25</v>
      </c>
      <c r="J2" s="75"/>
      <c r="K2" s="96">
        <v>2006</v>
      </c>
      <c r="L2" s="75"/>
      <c r="M2" s="96">
        <v>2007</v>
      </c>
    </row>
    <row r="3" spans="2:18" ht="13.5" thickBot="1" x14ac:dyDescent="0.25">
      <c r="B3" s="4" t="s">
        <v>8</v>
      </c>
      <c r="C3" s="23" t="s">
        <v>16</v>
      </c>
      <c r="D3" s="13" t="s">
        <v>14</v>
      </c>
      <c r="E3" s="6" t="s">
        <v>9</v>
      </c>
      <c r="F3" s="24" t="s">
        <v>16</v>
      </c>
      <c r="G3" s="14" t="s">
        <v>14</v>
      </c>
      <c r="I3" s="71"/>
      <c r="J3" s="71"/>
      <c r="K3" s="97"/>
      <c r="L3" s="71"/>
      <c r="M3" s="97"/>
    </row>
    <row r="4" spans="2:18" ht="13.5" thickTop="1" x14ac:dyDescent="0.2">
      <c r="B4" s="3" t="s">
        <v>0</v>
      </c>
      <c r="C4" s="25">
        <v>3000</v>
      </c>
      <c r="D4" s="8">
        <v>10000</v>
      </c>
      <c r="E4" s="7" t="s">
        <v>4</v>
      </c>
      <c r="F4" s="26">
        <v>4000</v>
      </c>
      <c r="G4" s="11">
        <v>4200</v>
      </c>
      <c r="I4" s="72" t="s">
        <v>15</v>
      </c>
      <c r="J4" s="71"/>
      <c r="K4" s="104"/>
      <c r="L4" s="64"/>
      <c r="M4" s="98"/>
    </row>
    <row r="5" spans="2:18" x14ac:dyDescent="0.2">
      <c r="B5" s="3" t="s">
        <v>1</v>
      </c>
      <c r="C5" s="26">
        <v>1500</v>
      </c>
      <c r="D5" s="9">
        <v>2000</v>
      </c>
      <c r="E5" s="7" t="s">
        <v>5</v>
      </c>
      <c r="F5" s="26">
        <v>1500</v>
      </c>
      <c r="G5" s="11">
        <v>4500</v>
      </c>
      <c r="I5" s="71" t="s">
        <v>18</v>
      </c>
      <c r="J5" s="71"/>
      <c r="K5" s="105">
        <v>2.14</v>
      </c>
      <c r="L5" s="97"/>
      <c r="M5" s="99"/>
      <c r="O5" s="81"/>
      <c r="R5" s="84"/>
    </row>
    <row r="6" spans="2:18" x14ac:dyDescent="0.2">
      <c r="B6" s="3" t="s">
        <v>2</v>
      </c>
      <c r="C6" s="26">
        <v>3000</v>
      </c>
      <c r="D6" s="9">
        <v>2800</v>
      </c>
      <c r="E6" s="7" t="s">
        <v>6</v>
      </c>
      <c r="F6" s="26">
        <v>1000</v>
      </c>
      <c r="G6" s="11">
        <v>3800</v>
      </c>
      <c r="I6" s="48" t="s">
        <v>19</v>
      </c>
      <c r="J6" s="48"/>
      <c r="K6" s="101">
        <v>1.45</v>
      </c>
      <c r="L6" s="103"/>
      <c r="M6" s="99"/>
      <c r="R6" s="84"/>
    </row>
    <row r="7" spans="2:18" x14ac:dyDescent="0.2">
      <c r="B7" s="3" t="s">
        <v>3</v>
      </c>
      <c r="C7" s="26">
        <v>200</v>
      </c>
      <c r="D7" s="10">
        <v>200</v>
      </c>
      <c r="E7" s="7" t="s">
        <v>7</v>
      </c>
      <c r="F7" s="26">
        <v>1200</v>
      </c>
      <c r="G7" s="12">
        <v>2500</v>
      </c>
      <c r="I7" s="48"/>
      <c r="J7" s="71"/>
      <c r="K7" s="100"/>
      <c r="L7" s="97"/>
      <c r="M7" s="100"/>
    </row>
    <row r="8" spans="2:18" ht="13.5" thickBot="1" x14ac:dyDescent="0.25">
      <c r="B8" s="3"/>
      <c r="C8" s="30">
        <f>SUM(C4:C7)</f>
        <v>7700</v>
      </c>
      <c r="D8" s="21">
        <f>SUM(D4:D7)</f>
        <v>15000</v>
      </c>
      <c r="E8" s="7"/>
      <c r="F8" s="30">
        <f>SUM(F4:F7)</f>
        <v>7700</v>
      </c>
      <c r="G8" s="20">
        <f>SUM(G4:G7)</f>
        <v>15000</v>
      </c>
      <c r="I8" s="73" t="s">
        <v>62</v>
      </c>
      <c r="J8" s="71"/>
      <c r="K8" s="101"/>
      <c r="L8" s="97"/>
      <c r="M8" s="100"/>
    </row>
    <row r="9" spans="2:18" ht="13.5" thickTop="1" x14ac:dyDescent="0.2">
      <c r="B9" s="1"/>
      <c r="C9" s="17"/>
      <c r="E9" s="1"/>
      <c r="F9" s="16"/>
      <c r="G9" s="15"/>
      <c r="I9" s="48" t="s">
        <v>63</v>
      </c>
      <c r="J9" s="71"/>
      <c r="K9" s="106">
        <v>52</v>
      </c>
      <c r="L9" s="97" t="str">
        <f>IF(K9="","",IF(K9=52,"%",""))</f>
        <v>%</v>
      </c>
      <c r="M9" s="100"/>
      <c r="N9" s="71"/>
    </row>
    <row r="10" spans="2:18" x14ac:dyDescent="0.2">
      <c r="B10" s="44" t="s">
        <v>24</v>
      </c>
      <c r="C10" s="39"/>
      <c r="D10" s="43"/>
      <c r="E10" s="45" t="s">
        <v>23</v>
      </c>
      <c r="F10" s="39"/>
      <c r="G10" s="29"/>
      <c r="I10" s="48"/>
      <c r="J10" s="48"/>
      <c r="K10" s="101"/>
      <c r="L10" s="103"/>
      <c r="M10" s="100"/>
    </row>
    <row r="11" spans="2:18" x14ac:dyDescent="0.2">
      <c r="B11" s="32"/>
      <c r="C11" s="40" t="s">
        <v>11</v>
      </c>
      <c r="D11" s="41" t="s">
        <v>17</v>
      </c>
      <c r="E11" s="36"/>
      <c r="F11" s="40" t="s">
        <v>11</v>
      </c>
      <c r="G11" s="42" t="s">
        <v>17</v>
      </c>
      <c r="I11" s="73" t="s">
        <v>64</v>
      </c>
      <c r="J11" s="48"/>
      <c r="K11" s="101"/>
      <c r="L11" s="103"/>
      <c r="M11" s="101"/>
    </row>
    <row r="12" spans="2:18" x14ac:dyDescent="0.2">
      <c r="B12" s="3" t="s">
        <v>17</v>
      </c>
      <c r="C12" s="3"/>
      <c r="D12" s="33">
        <v>14600</v>
      </c>
      <c r="E12" s="37" t="s">
        <v>17</v>
      </c>
      <c r="F12" s="3"/>
      <c r="G12" s="27">
        <v>16000</v>
      </c>
      <c r="I12" s="48" t="s">
        <v>26</v>
      </c>
      <c r="J12" s="48"/>
      <c r="K12" s="107">
        <v>34</v>
      </c>
      <c r="L12" s="97" t="str">
        <f>IF(K12="","",IF(K12=34,"%",""))</f>
        <v>%</v>
      </c>
      <c r="M12" s="102"/>
      <c r="N12" s="71"/>
      <c r="R12" s="84"/>
    </row>
    <row r="13" spans="2:18" x14ac:dyDescent="0.2">
      <c r="B13" s="3" t="s">
        <v>10</v>
      </c>
      <c r="C13" s="3">
        <v>6200</v>
      </c>
      <c r="D13" s="33"/>
      <c r="E13" s="37" t="s">
        <v>10</v>
      </c>
      <c r="F13" s="3">
        <v>7000</v>
      </c>
      <c r="G13" s="27"/>
      <c r="I13" s="48" t="s">
        <v>65</v>
      </c>
      <c r="J13" s="48"/>
      <c r="K13" s="101">
        <v>55</v>
      </c>
      <c r="L13" s="97" t="str">
        <f>IF(K13="","",IF(K13=55,"%",""))</f>
        <v>%</v>
      </c>
      <c r="M13" s="102"/>
      <c r="N13" s="71"/>
      <c r="R13" s="84"/>
    </row>
    <row r="14" spans="2:18" x14ac:dyDescent="0.2">
      <c r="B14" s="3" t="s">
        <v>38</v>
      </c>
      <c r="C14" s="3">
        <v>5000</v>
      </c>
      <c r="D14" s="33"/>
      <c r="E14" s="37" t="s">
        <v>37</v>
      </c>
      <c r="F14" s="3">
        <v>6200</v>
      </c>
      <c r="G14" s="27"/>
      <c r="I14" s="48" t="s">
        <v>66</v>
      </c>
      <c r="J14" s="48"/>
      <c r="K14" s="107">
        <v>11</v>
      </c>
      <c r="L14" s="97" t="str">
        <f>IF(K14="","",IF(K14=11,"%",""))</f>
        <v>%</v>
      </c>
      <c r="M14" s="102"/>
      <c r="N14" s="71"/>
      <c r="R14" s="84"/>
    </row>
    <row r="15" spans="2:18" x14ac:dyDescent="0.2">
      <c r="B15" s="3" t="s">
        <v>12</v>
      </c>
      <c r="C15" s="3">
        <v>800</v>
      </c>
      <c r="D15" s="33"/>
      <c r="E15" s="37" t="s">
        <v>12</v>
      </c>
      <c r="F15" s="3">
        <v>1400</v>
      </c>
      <c r="G15" s="27"/>
      <c r="I15" s="48" t="s">
        <v>67</v>
      </c>
      <c r="J15" s="48"/>
      <c r="K15" s="101">
        <v>21</v>
      </c>
      <c r="L15" s="97" t="str">
        <f>IF(K15="","",IF(K15=21,"%",""))</f>
        <v>%</v>
      </c>
      <c r="M15" s="102"/>
      <c r="N15" s="71"/>
    </row>
    <row r="16" spans="2:18" x14ac:dyDescent="0.2">
      <c r="B16" s="3" t="s">
        <v>13</v>
      </c>
      <c r="C16" s="3">
        <v>400</v>
      </c>
      <c r="D16" s="33"/>
      <c r="E16" s="37" t="s">
        <v>13</v>
      </c>
      <c r="F16" s="18">
        <v>1000</v>
      </c>
      <c r="G16" s="27"/>
      <c r="I16" s="48"/>
      <c r="J16" s="48"/>
      <c r="K16" s="76"/>
      <c r="L16" s="48"/>
      <c r="M16" s="76"/>
    </row>
    <row r="17" spans="2:14" x14ac:dyDescent="0.2">
      <c r="B17" s="66" t="s">
        <v>20</v>
      </c>
      <c r="C17" s="67">
        <f>14600-SUM(C13:C16)</f>
        <v>2200</v>
      </c>
      <c r="D17" s="68"/>
      <c r="E17" s="69" t="s">
        <v>21</v>
      </c>
      <c r="F17" s="70">
        <v>400</v>
      </c>
      <c r="G17" s="59"/>
      <c r="I17" s="48"/>
      <c r="J17" s="48"/>
      <c r="K17" s="76"/>
      <c r="L17" s="48"/>
      <c r="M17" s="76"/>
    </row>
    <row r="18" spans="2:14" ht="13.5" thickBot="1" x14ac:dyDescent="0.25">
      <c r="B18" s="3"/>
      <c r="C18" s="58">
        <v>14600</v>
      </c>
      <c r="D18" s="35">
        <f>D12-D17</f>
        <v>14600</v>
      </c>
      <c r="E18" s="37"/>
      <c r="F18" s="60">
        <f>SUM(F13:F17)</f>
        <v>16000</v>
      </c>
      <c r="G18" s="31">
        <f>G12-G17</f>
        <v>16000</v>
      </c>
      <c r="K18" s="78"/>
      <c r="M18" s="76"/>
    </row>
    <row r="19" spans="2:14" ht="13.5" thickTop="1" x14ac:dyDescent="0.2">
      <c r="B19" s="19"/>
      <c r="C19" s="19"/>
      <c r="D19" s="34"/>
      <c r="E19" s="38"/>
      <c r="F19" s="19"/>
      <c r="G19" s="28"/>
      <c r="M19" s="76"/>
    </row>
    <row r="20" spans="2:14" x14ac:dyDescent="0.2">
      <c r="B20" s="65"/>
      <c r="C20" s="49"/>
      <c r="D20" s="49"/>
      <c r="E20" s="49"/>
      <c r="F20" s="49"/>
      <c r="G20" s="50"/>
      <c r="H20" s="48"/>
      <c r="I20" s="85"/>
      <c r="J20" s="86"/>
      <c r="K20" s="87"/>
      <c r="L20" s="86"/>
      <c r="M20" s="88"/>
      <c r="N20" s="71"/>
    </row>
    <row r="21" spans="2:14" x14ac:dyDescent="0.2">
      <c r="B21" s="63"/>
      <c r="C21" s="46" t="s">
        <v>68</v>
      </c>
      <c r="D21" s="62"/>
      <c r="E21" s="47"/>
      <c r="F21" s="46"/>
      <c r="G21" s="51"/>
      <c r="H21" s="48"/>
      <c r="I21" s="89"/>
      <c r="J21" s="1"/>
      <c r="K21" s="77"/>
      <c r="L21" s="71"/>
      <c r="M21" s="90"/>
      <c r="N21" s="71"/>
    </row>
    <row r="22" spans="2:14" x14ac:dyDescent="0.2">
      <c r="B22" s="63"/>
      <c r="C22" s="47"/>
      <c r="D22" s="61"/>
      <c r="E22" s="47"/>
      <c r="F22" s="47"/>
      <c r="G22" s="51"/>
      <c r="H22" s="48"/>
      <c r="I22" s="91"/>
      <c r="J22" s="71"/>
      <c r="K22" s="77"/>
      <c r="L22" s="71"/>
      <c r="M22" s="90"/>
      <c r="N22" s="71"/>
    </row>
    <row r="23" spans="2:14" x14ac:dyDescent="0.2">
      <c r="B23" s="53"/>
      <c r="C23" s="46" t="s">
        <v>69</v>
      </c>
      <c r="D23" s="46"/>
      <c r="E23" s="47"/>
      <c r="F23" s="47"/>
      <c r="G23" s="51"/>
      <c r="H23" s="48"/>
      <c r="I23" s="92"/>
      <c r="J23" s="71"/>
      <c r="K23" s="1"/>
      <c r="L23" s="1"/>
      <c r="M23" s="90"/>
      <c r="N23" s="71"/>
    </row>
    <row r="24" spans="2:14" x14ac:dyDescent="0.2">
      <c r="B24" s="53"/>
      <c r="C24" s="46" t="s">
        <v>70</v>
      </c>
      <c r="D24" s="46"/>
      <c r="E24" s="47"/>
      <c r="F24" s="47"/>
      <c r="G24" s="51"/>
      <c r="H24" s="48"/>
      <c r="I24" s="92"/>
      <c r="J24" s="1"/>
      <c r="K24" s="77"/>
      <c r="L24" s="71"/>
      <c r="M24" s="90"/>
      <c r="N24" s="71"/>
    </row>
    <row r="25" spans="2:14" x14ac:dyDescent="0.2">
      <c r="B25" s="53"/>
      <c r="C25" s="46" t="s">
        <v>71</v>
      </c>
      <c r="D25" s="80"/>
      <c r="E25" s="46"/>
      <c r="F25" s="47"/>
      <c r="G25" s="51"/>
      <c r="H25" s="48"/>
      <c r="I25" s="92"/>
      <c r="J25" s="71"/>
      <c r="K25" s="79"/>
      <c r="L25" s="71"/>
      <c r="M25" s="90"/>
      <c r="N25" s="71"/>
    </row>
    <row r="26" spans="2:14" x14ac:dyDescent="0.2">
      <c r="B26" s="53"/>
      <c r="C26" s="46" t="s">
        <v>72</v>
      </c>
      <c r="D26" s="47"/>
      <c r="E26" s="46"/>
      <c r="F26" s="47"/>
      <c r="G26" s="51"/>
      <c r="H26" s="48"/>
      <c r="I26" s="92"/>
      <c r="J26" s="71"/>
      <c r="K26" s="77"/>
      <c r="L26" s="71"/>
      <c r="M26" s="90"/>
      <c r="N26" s="71"/>
    </row>
    <row r="27" spans="2:14" x14ac:dyDescent="0.2">
      <c r="B27" s="52"/>
      <c r="C27" s="46"/>
      <c r="D27" s="80"/>
      <c r="E27" s="46"/>
      <c r="F27" s="47"/>
      <c r="G27" s="51"/>
      <c r="H27" s="48"/>
      <c r="I27" s="93"/>
      <c r="J27" s="82"/>
      <c r="K27" s="83"/>
      <c r="L27" s="82"/>
      <c r="M27" s="94"/>
      <c r="N27" s="71"/>
    </row>
    <row r="28" spans="2:14" x14ac:dyDescent="0.2">
      <c r="B28" s="53"/>
      <c r="C28" s="46" t="s">
        <v>73</v>
      </c>
      <c r="D28" s="47"/>
      <c r="E28" s="47"/>
      <c r="F28" s="47"/>
      <c r="G28" s="51"/>
      <c r="H28" s="48"/>
      <c r="I28" s="93"/>
      <c r="J28" s="82"/>
      <c r="K28" s="83"/>
      <c r="L28" s="82"/>
      <c r="M28" s="94"/>
      <c r="N28" s="71"/>
    </row>
    <row r="29" spans="2:14" x14ac:dyDescent="0.2">
      <c r="B29" s="52"/>
      <c r="C29" s="46" t="s">
        <v>74</v>
      </c>
      <c r="D29" s="47"/>
      <c r="E29" s="47"/>
      <c r="F29" s="47"/>
      <c r="G29" s="51"/>
      <c r="H29" s="48"/>
      <c r="I29" s="93"/>
      <c r="J29" s="82"/>
      <c r="K29" s="82"/>
      <c r="L29" s="82"/>
      <c r="M29" s="95"/>
      <c r="N29" s="71"/>
    </row>
    <row r="30" spans="2:14" x14ac:dyDescent="0.2">
      <c r="B30" s="53"/>
      <c r="C30" s="46"/>
      <c r="D30" s="47"/>
      <c r="E30" s="46"/>
      <c r="F30" s="47"/>
      <c r="G30" s="51"/>
      <c r="H30" s="48"/>
      <c r="I30" s="93"/>
      <c r="J30" s="82"/>
      <c r="K30" s="82"/>
      <c r="L30" s="82"/>
      <c r="M30" s="95"/>
      <c r="N30" s="71"/>
    </row>
    <row r="31" spans="2:14" x14ac:dyDescent="0.2">
      <c r="B31" s="53"/>
      <c r="C31" s="46"/>
      <c r="D31" s="46"/>
      <c r="E31" s="46"/>
      <c r="F31" s="46"/>
      <c r="G31" s="54"/>
      <c r="H31" s="48"/>
      <c r="I31" s="93"/>
      <c r="J31" s="82"/>
      <c r="K31" s="82"/>
      <c r="L31" s="82"/>
      <c r="M31" s="95"/>
      <c r="N31" s="71"/>
    </row>
    <row r="32" spans="2:14" x14ac:dyDescent="0.2">
      <c r="B32" s="53"/>
      <c r="C32" s="46"/>
      <c r="D32" s="46"/>
      <c r="E32" s="46"/>
      <c r="F32" s="46"/>
      <c r="G32" s="54"/>
      <c r="H32" s="48"/>
      <c r="I32" s="53"/>
      <c r="J32" s="46"/>
      <c r="K32" s="46"/>
      <c r="L32" s="46"/>
      <c r="M32" s="54"/>
      <c r="N32" s="71"/>
    </row>
    <row r="33" spans="2:14" x14ac:dyDescent="0.2">
      <c r="B33" s="55"/>
      <c r="C33" s="56"/>
      <c r="D33" s="56"/>
      <c r="E33" s="56"/>
      <c r="F33" s="56"/>
      <c r="G33" s="57"/>
      <c r="H33" s="48"/>
      <c r="I33" s="55"/>
      <c r="J33" s="56"/>
      <c r="K33" s="56"/>
      <c r="L33" s="56"/>
      <c r="M33" s="57"/>
      <c r="N33" s="71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ignoredErrors>
    <ignoredError sqref="C3:D3 F3:G3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"/>
  <sheetViews>
    <sheetView showGridLines="0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L33"/>
  <sheetViews>
    <sheetView showGridLines="0" workbookViewId="0">
      <selection activeCell="D13" sqref="D13"/>
    </sheetView>
  </sheetViews>
  <sheetFormatPr defaultRowHeight="12.75" x14ac:dyDescent="0.2"/>
  <cols>
    <col min="1" max="1" width="13" customWidth="1"/>
    <col min="2" max="2" width="10.28515625" customWidth="1"/>
    <col min="3" max="3" width="9.5703125" customWidth="1"/>
    <col min="4" max="4" width="10.7109375" customWidth="1"/>
    <col min="5" max="5" width="7.42578125" customWidth="1"/>
    <col min="6" max="6" width="10" customWidth="1"/>
    <col min="7" max="7" width="7.28515625" customWidth="1"/>
    <col min="9" max="9" width="7.28515625" customWidth="1"/>
    <col min="12" max="12" width="14.28515625" customWidth="1"/>
  </cols>
  <sheetData>
    <row r="2" spans="1:12" ht="15" x14ac:dyDescent="0.2">
      <c r="A2" s="2"/>
      <c r="B2" s="138" t="s">
        <v>27</v>
      </c>
      <c r="C2" s="22"/>
      <c r="D2" s="2"/>
      <c r="E2" s="1"/>
      <c r="J2" s="80"/>
    </row>
    <row r="3" spans="1:12" ht="13.5" thickBot="1" x14ac:dyDescent="0.25">
      <c r="A3" s="113" t="s">
        <v>8</v>
      </c>
      <c r="B3" s="23" t="s">
        <v>16</v>
      </c>
      <c r="C3" s="6" t="s">
        <v>9</v>
      </c>
      <c r="D3" s="24" t="s">
        <v>16</v>
      </c>
      <c r="E3" s="108"/>
      <c r="J3" s="129">
        <v>6200</v>
      </c>
      <c r="K3" s="128">
        <v>6200</v>
      </c>
      <c r="L3" s="122" t="s">
        <v>60</v>
      </c>
    </row>
    <row r="4" spans="1:12" ht="13.5" thickTop="1" x14ac:dyDescent="0.2">
      <c r="A4" s="114" t="s">
        <v>0</v>
      </c>
      <c r="B4" s="25">
        <v>3000</v>
      </c>
      <c r="C4" s="7" t="s">
        <v>4</v>
      </c>
      <c r="D4" s="26">
        <v>4000</v>
      </c>
      <c r="E4" s="109"/>
      <c r="H4" s="126" t="s">
        <v>55</v>
      </c>
      <c r="J4" s="130"/>
      <c r="L4" s="123"/>
    </row>
    <row r="5" spans="1:12" x14ac:dyDescent="0.2">
      <c r="A5" s="114" t="s">
        <v>1</v>
      </c>
      <c r="B5" s="26">
        <v>1500</v>
      </c>
      <c r="C5" s="7" t="s">
        <v>5</v>
      </c>
      <c r="D5" s="26">
        <v>1500</v>
      </c>
      <c r="E5" s="109"/>
      <c r="H5" s="118" t="s">
        <v>32</v>
      </c>
      <c r="J5" s="130"/>
      <c r="L5" s="123"/>
    </row>
    <row r="6" spans="1:12" x14ac:dyDescent="0.2">
      <c r="A6" s="114" t="s">
        <v>2</v>
      </c>
      <c r="B6" s="26">
        <v>3000</v>
      </c>
      <c r="C6" s="7" t="s">
        <v>6</v>
      </c>
      <c r="D6" s="26">
        <v>1000</v>
      </c>
      <c r="E6" s="109"/>
      <c r="F6" s="126" t="s">
        <v>54</v>
      </c>
      <c r="H6" s="117" t="s">
        <v>33</v>
      </c>
      <c r="J6" s="131">
        <v>5000</v>
      </c>
      <c r="K6" s="128">
        <v>5000</v>
      </c>
      <c r="L6" s="122" t="s">
        <v>36</v>
      </c>
    </row>
    <row r="7" spans="1:12" x14ac:dyDescent="0.2">
      <c r="A7" s="114" t="s">
        <v>3</v>
      </c>
      <c r="B7" s="26">
        <v>200</v>
      </c>
      <c r="C7" s="7" t="s">
        <v>7</v>
      </c>
      <c r="D7" s="26">
        <v>1200</v>
      </c>
      <c r="E7" s="109"/>
      <c r="F7" s="118" t="s">
        <v>39</v>
      </c>
      <c r="H7" s="154">
        <v>14600</v>
      </c>
      <c r="J7" s="130"/>
      <c r="L7" s="123"/>
    </row>
    <row r="8" spans="1:12" ht="13.5" thickBot="1" x14ac:dyDescent="0.25">
      <c r="A8" s="112"/>
      <c r="B8" s="30">
        <f>SUM(B4:B7)</f>
        <v>7700</v>
      </c>
      <c r="C8" s="115"/>
      <c r="D8" s="30">
        <f>SUM(D4:D7)</f>
        <v>7700</v>
      </c>
      <c r="E8" s="109"/>
      <c r="F8" s="117" t="s">
        <v>46</v>
      </c>
      <c r="J8" s="130"/>
      <c r="L8" s="123"/>
    </row>
    <row r="9" spans="1:12" ht="13.5" thickTop="1" x14ac:dyDescent="0.2">
      <c r="A9" s="1"/>
      <c r="B9" s="17"/>
      <c r="D9" s="1"/>
      <c r="F9" s="124">
        <v>2600</v>
      </c>
      <c r="G9" s="1"/>
      <c r="H9" s="124">
        <v>12000</v>
      </c>
      <c r="J9" s="131">
        <v>800</v>
      </c>
      <c r="K9" s="128">
        <v>800</v>
      </c>
      <c r="L9" s="122" t="s">
        <v>35</v>
      </c>
    </row>
    <row r="10" spans="1:12" x14ac:dyDescent="0.2">
      <c r="D10" s="153" t="s">
        <v>61</v>
      </c>
      <c r="H10" s="119" t="s">
        <v>50</v>
      </c>
      <c r="J10" s="130"/>
      <c r="L10" s="123"/>
    </row>
    <row r="11" spans="1:12" x14ac:dyDescent="0.2">
      <c r="C11" s="1"/>
      <c r="D11" s="118" t="s">
        <v>28</v>
      </c>
      <c r="H11" s="117" t="s">
        <v>34</v>
      </c>
      <c r="J11" s="130"/>
      <c r="L11" s="123"/>
    </row>
    <row r="12" spans="1:12" x14ac:dyDescent="0.2">
      <c r="C12" s="1"/>
      <c r="D12" s="117" t="s">
        <v>29</v>
      </c>
      <c r="F12" s="118" t="s">
        <v>32</v>
      </c>
      <c r="H12" s="126" t="s">
        <v>59</v>
      </c>
      <c r="J12" s="80"/>
      <c r="K12" s="137"/>
      <c r="L12" s="72"/>
    </row>
    <row r="13" spans="1:12" x14ac:dyDescent="0.2">
      <c r="C13" s="1"/>
      <c r="D13" s="135">
        <v>17.8</v>
      </c>
      <c r="F13" s="119" t="s">
        <v>33</v>
      </c>
      <c r="J13" s="80"/>
      <c r="L13" s="123"/>
    </row>
    <row r="14" spans="1:12" x14ac:dyDescent="0.2">
      <c r="B14" s="126"/>
      <c r="C14" s="1"/>
      <c r="F14" s="124">
        <v>14600</v>
      </c>
      <c r="J14" s="80"/>
      <c r="L14" s="123"/>
    </row>
    <row r="15" spans="1:12" x14ac:dyDescent="0.2">
      <c r="B15" s="116" t="s">
        <v>26</v>
      </c>
      <c r="F15" s="126" t="s">
        <v>55</v>
      </c>
      <c r="J15" s="46"/>
      <c r="L15" s="123"/>
    </row>
    <row r="16" spans="1:12" x14ac:dyDescent="0.2">
      <c r="A16" s="126" t="s">
        <v>53</v>
      </c>
      <c r="B16" s="134"/>
      <c r="I16" s="48"/>
      <c r="J16" s="46"/>
      <c r="L16" s="123"/>
    </row>
    <row r="17" spans="1:12" x14ac:dyDescent="0.2">
      <c r="B17" s="117" t="s">
        <v>31</v>
      </c>
      <c r="F17" s="126" t="s">
        <v>55</v>
      </c>
      <c r="J17" s="46"/>
      <c r="L17" s="123"/>
    </row>
    <row r="18" spans="1:12" x14ac:dyDescent="0.2">
      <c r="F18" s="124"/>
      <c r="J18" s="46"/>
      <c r="L18" s="123"/>
    </row>
    <row r="19" spans="1:12" x14ac:dyDescent="0.2">
      <c r="F19" s="118" t="s">
        <v>33</v>
      </c>
      <c r="J19" s="46"/>
      <c r="L19" s="123"/>
    </row>
    <row r="20" spans="1:12" x14ac:dyDescent="0.2">
      <c r="D20" s="136"/>
      <c r="F20" s="117" t="s">
        <v>32</v>
      </c>
      <c r="H20" s="126"/>
      <c r="J20" s="80"/>
      <c r="L20" s="123"/>
    </row>
    <row r="21" spans="1:12" x14ac:dyDescent="0.2">
      <c r="D21" s="118" t="s">
        <v>47</v>
      </c>
      <c r="H21" s="126" t="s">
        <v>57</v>
      </c>
      <c r="J21" s="80"/>
      <c r="L21" s="123"/>
    </row>
    <row r="22" spans="1:12" x14ac:dyDescent="0.2">
      <c r="D22" s="117" t="s">
        <v>30</v>
      </c>
      <c r="H22" s="118" t="s">
        <v>51</v>
      </c>
      <c r="J22" s="132">
        <v>1500</v>
      </c>
      <c r="K22" s="128">
        <v>1500</v>
      </c>
      <c r="L22" s="122" t="s">
        <v>1</v>
      </c>
    </row>
    <row r="23" spans="1:12" x14ac:dyDescent="0.2">
      <c r="D23" s="126" t="s">
        <v>48</v>
      </c>
      <c r="F23" s="124"/>
      <c r="H23" s="117" t="s">
        <v>8</v>
      </c>
      <c r="J23" s="133"/>
      <c r="L23" s="123"/>
    </row>
    <row r="24" spans="1:12" x14ac:dyDescent="0.2">
      <c r="F24" s="119" t="s">
        <v>39</v>
      </c>
      <c r="H24" s="125"/>
      <c r="J24" s="133"/>
      <c r="L24" s="123"/>
    </row>
    <row r="25" spans="1:12" x14ac:dyDescent="0.2">
      <c r="A25" s="121" t="s">
        <v>40</v>
      </c>
      <c r="B25" s="120"/>
      <c r="C25" s="40" t="s">
        <v>11</v>
      </c>
      <c r="D25" s="42" t="s">
        <v>17</v>
      </c>
      <c r="F25" s="117" t="s">
        <v>49</v>
      </c>
      <c r="H25" s="126"/>
      <c r="J25" s="131">
        <v>3000</v>
      </c>
      <c r="K25" s="128">
        <v>3000</v>
      </c>
      <c r="L25" s="122" t="s">
        <v>2</v>
      </c>
    </row>
    <row r="26" spans="1:12" x14ac:dyDescent="0.2">
      <c r="A26" s="3" t="s">
        <v>17</v>
      </c>
      <c r="C26" s="3"/>
      <c r="D26" s="27">
        <v>14600</v>
      </c>
      <c r="F26" s="126" t="s">
        <v>56</v>
      </c>
      <c r="H26" s="127"/>
      <c r="J26" s="133"/>
      <c r="L26" s="123"/>
    </row>
    <row r="27" spans="1:12" x14ac:dyDescent="0.2">
      <c r="A27" s="3" t="s">
        <v>60</v>
      </c>
      <c r="C27" s="3">
        <v>6200</v>
      </c>
      <c r="D27" s="27"/>
      <c r="H27" s="118" t="s">
        <v>52</v>
      </c>
      <c r="J27" s="133"/>
      <c r="L27" s="123"/>
    </row>
    <row r="28" spans="1:12" x14ac:dyDescent="0.2">
      <c r="A28" s="3" t="s">
        <v>36</v>
      </c>
      <c r="C28" s="3">
        <v>5000</v>
      </c>
      <c r="D28" s="27"/>
      <c r="H28" s="117" t="s">
        <v>8</v>
      </c>
      <c r="J28" s="131">
        <v>200</v>
      </c>
      <c r="K28" s="128">
        <v>200</v>
      </c>
      <c r="L28" s="122" t="s">
        <v>3</v>
      </c>
    </row>
    <row r="29" spans="1:12" x14ac:dyDescent="0.2">
      <c r="A29" s="3" t="s">
        <v>12</v>
      </c>
      <c r="C29" s="3">
        <v>800</v>
      </c>
      <c r="D29" s="27"/>
      <c r="H29" s="126" t="s">
        <v>58</v>
      </c>
      <c r="J29" s="80"/>
    </row>
    <row r="30" spans="1:12" x14ac:dyDescent="0.2">
      <c r="A30" s="3" t="s">
        <v>13</v>
      </c>
      <c r="C30" s="140">
        <v>400</v>
      </c>
      <c r="D30" s="27"/>
      <c r="J30" s="80"/>
    </row>
    <row r="31" spans="1:12" x14ac:dyDescent="0.2">
      <c r="A31" s="142" t="s">
        <v>20</v>
      </c>
      <c r="B31" s="143"/>
      <c r="C31" s="141">
        <f>14600-SUM(C27:C30)</f>
        <v>2200</v>
      </c>
      <c r="D31" s="110"/>
    </row>
    <row r="32" spans="1:12" ht="13.5" thickBot="1" x14ac:dyDescent="0.25">
      <c r="A32" s="19" t="s">
        <v>39</v>
      </c>
      <c r="B32" s="139"/>
      <c r="C32" s="58">
        <v>14600</v>
      </c>
      <c r="D32" s="111">
        <f>D26-D31</f>
        <v>14600</v>
      </c>
    </row>
    <row r="33" ht="13.5" thickTop="1" x14ac:dyDescent="0.2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2:L33"/>
  <sheetViews>
    <sheetView showGridLines="0" workbookViewId="0"/>
  </sheetViews>
  <sheetFormatPr defaultRowHeight="12.75" x14ac:dyDescent="0.2"/>
  <cols>
    <col min="1" max="1" width="13" customWidth="1"/>
    <col min="2" max="2" width="10.28515625" customWidth="1"/>
    <col min="3" max="3" width="9.5703125" customWidth="1"/>
    <col min="4" max="4" width="10.7109375" customWidth="1"/>
    <col min="5" max="5" width="7.42578125" customWidth="1"/>
    <col min="6" max="6" width="10" customWidth="1"/>
    <col min="7" max="7" width="7.28515625" customWidth="1"/>
    <col min="9" max="9" width="7.28515625" customWidth="1"/>
    <col min="12" max="12" width="14.28515625" customWidth="1"/>
  </cols>
  <sheetData>
    <row r="2" spans="1:12" ht="15" x14ac:dyDescent="0.2">
      <c r="A2" s="2"/>
      <c r="B2" s="138" t="s">
        <v>27</v>
      </c>
      <c r="C2" s="22"/>
      <c r="D2" s="2"/>
      <c r="E2" s="1"/>
      <c r="J2" s="80"/>
    </row>
    <row r="3" spans="1:12" ht="13.5" thickBot="1" x14ac:dyDescent="0.25">
      <c r="A3" s="113" t="s">
        <v>8</v>
      </c>
      <c r="B3" s="23" t="s">
        <v>16</v>
      </c>
      <c r="C3" s="6" t="s">
        <v>9</v>
      </c>
      <c r="D3" s="24" t="s">
        <v>16</v>
      </c>
      <c r="E3" s="108"/>
      <c r="J3" s="144">
        <v>6200</v>
      </c>
      <c r="K3" s="128">
        <v>6200</v>
      </c>
      <c r="L3" s="122" t="s">
        <v>60</v>
      </c>
    </row>
    <row r="4" spans="1:12" ht="13.5" thickTop="1" x14ac:dyDescent="0.2">
      <c r="A4" s="114" t="s">
        <v>0</v>
      </c>
      <c r="B4" s="25">
        <v>3000</v>
      </c>
      <c r="C4" s="7" t="s">
        <v>4</v>
      </c>
      <c r="D4" s="26">
        <v>4000</v>
      </c>
      <c r="E4" s="109"/>
      <c r="H4" s="126" t="s">
        <v>55</v>
      </c>
      <c r="J4" s="145"/>
      <c r="L4" s="123"/>
    </row>
    <row r="5" spans="1:12" x14ac:dyDescent="0.2">
      <c r="A5" s="114" t="s">
        <v>1</v>
      </c>
      <c r="B5" s="26">
        <v>1500</v>
      </c>
      <c r="C5" s="7" t="s">
        <v>5</v>
      </c>
      <c r="D5" s="26">
        <v>1500</v>
      </c>
      <c r="E5" s="109"/>
      <c r="H5" s="118" t="s">
        <v>32</v>
      </c>
      <c r="J5" s="145"/>
      <c r="L5" s="123"/>
    </row>
    <row r="6" spans="1:12" x14ac:dyDescent="0.2">
      <c r="A6" s="114" t="s">
        <v>2</v>
      </c>
      <c r="B6" s="26">
        <v>3000</v>
      </c>
      <c r="C6" s="7" t="s">
        <v>6</v>
      </c>
      <c r="D6" s="26">
        <v>1000</v>
      </c>
      <c r="E6" s="109"/>
      <c r="F6" s="126" t="s">
        <v>54</v>
      </c>
      <c r="H6" s="117" t="s">
        <v>33</v>
      </c>
      <c r="J6" s="146">
        <v>5000</v>
      </c>
      <c r="K6" s="128">
        <v>5000</v>
      </c>
      <c r="L6" s="122" t="s">
        <v>36</v>
      </c>
    </row>
    <row r="7" spans="1:12" x14ac:dyDescent="0.2">
      <c r="A7" s="114" t="s">
        <v>3</v>
      </c>
      <c r="B7" s="26">
        <v>200</v>
      </c>
      <c r="C7" s="7" t="s">
        <v>7</v>
      </c>
      <c r="D7" s="26">
        <v>1200</v>
      </c>
      <c r="E7" s="109"/>
      <c r="F7" s="118" t="s">
        <v>39</v>
      </c>
      <c r="H7" s="124">
        <v>14600</v>
      </c>
      <c r="J7" s="145"/>
      <c r="L7" s="123"/>
    </row>
    <row r="8" spans="1:12" ht="13.5" thickBot="1" x14ac:dyDescent="0.25">
      <c r="A8" s="112"/>
      <c r="B8" s="30">
        <f>SUM(B4:B7)</f>
        <v>7700</v>
      </c>
      <c r="C8" s="115"/>
      <c r="D8" s="30">
        <f>SUM(D4:D7)</f>
        <v>7700</v>
      </c>
      <c r="E8" s="109"/>
      <c r="F8" s="117" t="s">
        <v>46</v>
      </c>
      <c r="J8" s="145"/>
      <c r="L8" s="123"/>
    </row>
    <row r="9" spans="1:12" ht="13.5" thickTop="1" x14ac:dyDescent="0.2">
      <c r="A9" s="1"/>
      <c r="B9" s="17"/>
      <c r="D9" s="1"/>
      <c r="F9" s="124">
        <f>14600-H9</f>
        <v>2600</v>
      </c>
      <c r="G9" s="1"/>
      <c r="H9" s="124">
        <f>J3+J6+J9+J12</f>
        <v>12000</v>
      </c>
      <c r="J9" s="155">
        <v>800</v>
      </c>
      <c r="K9" s="128">
        <v>800</v>
      </c>
      <c r="L9" s="122" t="s">
        <v>35</v>
      </c>
    </row>
    <row r="10" spans="1:12" x14ac:dyDescent="0.2">
      <c r="D10" s="153" t="s">
        <v>61</v>
      </c>
      <c r="H10" s="119" t="s">
        <v>50</v>
      </c>
      <c r="J10" s="145"/>
      <c r="L10" s="123"/>
    </row>
    <row r="11" spans="1:12" x14ac:dyDescent="0.2">
      <c r="C11" s="1"/>
      <c r="D11" s="118" t="s">
        <v>28</v>
      </c>
      <c r="H11" s="117" t="s">
        <v>11</v>
      </c>
      <c r="J11" s="145"/>
      <c r="L11" s="123"/>
    </row>
    <row r="12" spans="1:12" x14ac:dyDescent="0.2">
      <c r="C12" s="1"/>
      <c r="D12" s="117" t="s">
        <v>29</v>
      </c>
      <c r="F12" s="118" t="s">
        <v>32</v>
      </c>
      <c r="H12" s="126" t="s">
        <v>59</v>
      </c>
      <c r="J12" s="147"/>
      <c r="K12" s="137"/>
      <c r="L12" s="72"/>
    </row>
    <row r="13" spans="1:12" x14ac:dyDescent="0.2">
      <c r="C13" s="1"/>
      <c r="D13" s="135">
        <f>100*F9/F14</f>
        <v>17.80821917808219</v>
      </c>
      <c r="F13" s="119" t="s">
        <v>33</v>
      </c>
      <c r="J13" s="147"/>
      <c r="L13" s="123"/>
    </row>
    <row r="14" spans="1:12" x14ac:dyDescent="0.2">
      <c r="C14" s="1"/>
      <c r="D14" s="126">
        <v>17.8</v>
      </c>
      <c r="F14" s="124">
        <v>14600</v>
      </c>
      <c r="J14" s="147"/>
      <c r="L14" s="123"/>
    </row>
    <row r="15" spans="1:12" x14ac:dyDescent="0.2">
      <c r="B15" s="116" t="s">
        <v>26</v>
      </c>
      <c r="F15" s="126" t="s">
        <v>55</v>
      </c>
      <c r="J15" s="148"/>
      <c r="L15" s="123"/>
    </row>
    <row r="16" spans="1:12" x14ac:dyDescent="0.2">
      <c r="A16" s="126" t="s">
        <v>53</v>
      </c>
      <c r="B16" s="134">
        <f>D13*D20</f>
        <v>33.766233766233761</v>
      </c>
      <c r="J16" s="148"/>
      <c r="L16" s="123"/>
    </row>
    <row r="17" spans="1:12" x14ac:dyDescent="0.2">
      <c r="A17" s="126">
        <v>34</v>
      </c>
      <c r="B17" s="117" t="s">
        <v>31</v>
      </c>
      <c r="F17" s="126" t="s">
        <v>55</v>
      </c>
      <c r="J17" s="148"/>
      <c r="L17" s="123"/>
    </row>
    <row r="18" spans="1:12" x14ac:dyDescent="0.2">
      <c r="F18" s="154">
        <v>14600</v>
      </c>
      <c r="J18" s="148"/>
      <c r="L18" s="123"/>
    </row>
    <row r="19" spans="1:12" x14ac:dyDescent="0.2">
      <c r="D19" s="126">
        <v>1.9</v>
      </c>
      <c r="F19" s="118" t="s">
        <v>33</v>
      </c>
      <c r="J19" s="148"/>
      <c r="L19" s="123"/>
    </row>
    <row r="20" spans="1:12" x14ac:dyDescent="0.2">
      <c r="D20" s="136">
        <f>14600/F23</f>
        <v>1.8961038961038961</v>
      </c>
      <c r="F20" s="117" t="s">
        <v>32</v>
      </c>
      <c r="J20" s="147"/>
      <c r="L20" s="123"/>
    </row>
    <row r="21" spans="1:12" x14ac:dyDescent="0.2">
      <c r="D21" s="118" t="s">
        <v>47</v>
      </c>
      <c r="H21" s="126" t="s">
        <v>57</v>
      </c>
      <c r="J21" s="147"/>
      <c r="L21" s="123"/>
    </row>
    <row r="22" spans="1:12" x14ac:dyDescent="0.2">
      <c r="D22" s="117" t="s">
        <v>30</v>
      </c>
      <c r="H22" s="118" t="s">
        <v>51</v>
      </c>
      <c r="J22" s="149">
        <v>1500</v>
      </c>
      <c r="K22" s="128">
        <v>1500</v>
      </c>
      <c r="L22" s="122" t="s">
        <v>1</v>
      </c>
    </row>
    <row r="23" spans="1:12" x14ac:dyDescent="0.2">
      <c r="D23" s="126" t="s">
        <v>48</v>
      </c>
      <c r="F23" s="124">
        <f>H24+H26</f>
        <v>7700</v>
      </c>
      <c r="H23" s="117" t="s">
        <v>8</v>
      </c>
      <c r="J23" s="150"/>
      <c r="L23" s="123"/>
    </row>
    <row r="24" spans="1:12" x14ac:dyDescent="0.2">
      <c r="F24" s="119" t="s">
        <v>39</v>
      </c>
      <c r="H24" s="125">
        <f>J22+J25+J28</f>
        <v>4700</v>
      </c>
      <c r="J24" s="150"/>
      <c r="L24" s="123"/>
    </row>
    <row r="25" spans="1:12" x14ac:dyDescent="0.2">
      <c r="A25" s="121" t="s">
        <v>40</v>
      </c>
      <c r="B25" s="120"/>
      <c r="C25" s="40" t="s">
        <v>11</v>
      </c>
      <c r="D25" s="42" t="s">
        <v>17</v>
      </c>
      <c r="F25" s="117" t="s">
        <v>49</v>
      </c>
      <c r="H25" s="126"/>
      <c r="J25" s="146">
        <v>3000</v>
      </c>
      <c r="K25" s="128">
        <v>3000</v>
      </c>
      <c r="L25" s="122" t="s">
        <v>2</v>
      </c>
    </row>
    <row r="26" spans="1:12" x14ac:dyDescent="0.2">
      <c r="A26" s="3" t="s">
        <v>17</v>
      </c>
      <c r="C26" s="3"/>
      <c r="D26" s="27">
        <v>14600</v>
      </c>
      <c r="F26" s="126" t="s">
        <v>56</v>
      </c>
      <c r="H26" s="127">
        <v>3000</v>
      </c>
      <c r="J26" s="150"/>
      <c r="L26" s="123"/>
    </row>
    <row r="27" spans="1:12" x14ac:dyDescent="0.2">
      <c r="A27" s="3" t="s">
        <v>60</v>
      </c>
      <c r="C27" s="3">
        <v>6200</v>
      </c>
      <c r="D27" s="27"/>
      <c r="H27" s="118" t="s">
        <v>52</v>
      </c>
      <c r="J27" s="150"/>
      <c r="L27" s="123"/>
    </row>
    <row r="28" spans="1:12" x14ac:dyDescent="0.2">
      <c r="A28" s="3" t="s">
        <v>36</v>
      </c>
      <c r="C28" s="3">
        <v>5000</v>
      </c>
      <c r="D28" s="27"/>
      <c r="H28" s="117" t="s">
        <v>8</v>
      </c>
      <c r="J28" s="146">
        <v>200</v>
      </c>
      <c r="K28" s="128">
        <v>200</v>
      </c>
      <c r="L28" s="122" t="s">
        <v>3</v>
      </c>
    </row>
    <row r="29" spans="1:12" x14ac:dyDescent="0.2">
      <c r="A29" s="3" t="s">
        <v>12</v>
      </c>
      <c r="C29" s="3">
        <v>800</v>
      </c>
      <c r="D29" s="27"/>
      <c r="H29" s="126" t="s">
        <v>58</v>
      </c>
      <c r="J29" s="80"/>
    </row>
    <row r="30" spans="1:12" x14ac:dyDescent="0.2">
      <c r="A30" s="3" t="s">
        <v>13</v>
      </c>
      <c r="C30" s="140">
        <v>400</v>
      </c>
      <c r="D30" s="27"/>
      <c r="J30" s="80"/>
    </row>
    <row r="31" spans="1:12" x14ac:dyDescent="0.2">
      <c r="A31" s="142" t="s">
        <v>20</v>
      </c>
      <c r="B31" s="143"/>
      <c r="C31" s="141">
        <f>14600-SUM(C27:C30)</f>
        <v>2200</v>
      </c>
      <c r="D31" s="110"/>
    </row>
    <row r="32" spans="1:12" ht="13.5" thickBot="1" x14ac:dyDescent="0.25">
      <c r="A32" s="19" t="s">
        <v>39</v>
      </c>
      <c r="B32" s="139"/>
      <c r="C32" s="58">
        <v>14600</v>
      </c>
      <c r="D32" s="111">
        <f>D26-D31</f>
        <v>14600</v>
      </c>
    </row>
    <row r="33" ht="13.5" thickTop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M</vt:lpstr>
      <vt:lpstr>B</vt:lpstr>
      <vt:lpstr>I</vt:lpstr>
      <vt:lpstr>D</vt:lpstr>
      <vt:lpstr>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Kock</dc:creator>
  <cp:lastModifiedBy>FTR</cp:lastModifiedBy>
  <cp:lastPrinted>2008-05-01T11:36:25Z</cp:lastPrinted>
  <dcterms:created xsi:type="dcterms:W3CDTF">2008-04-23T20:27:30Z</dcterms:created>
  <dcterms:modified xsi:type="dcterms:W3CDTF">2012-09-26T11:13:12Z</dcterms:modified>
</cp:coreProperties>
</file>